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1895" activeTab="2"/>
  </bookViews>
  <sheets>
    <sheet name="Příloha č. 1 -Seznam OM" sheetId="1" r:id="rId1"/>
    <sheet name="Spotřeba podle odběrných míst" sheetId="2" r:id="rId2"/>
    <sheet name="Příloha č.2 - výpočty" sheetId="3" r:id="rId3"/>
  </sheets>
  <definedNames>
    <definedName name="_xlnm.Print_Area" localSheetId="1">'Spotřeba podle odběrných míst'!$B$1:$P$131</definedName>
  </definedNames>
  <calcPr fullCalcOnLoad="1"/>
</workbook>
</file>

<file path=xl/sharedStrings.xml><?xml version="1.0" encoding="utf-8"?>
<sst xmlns="http://schemas.openxmlformats.org/spreadsheetml/2006/main" count="1714" uniqueCount="187">
  <si>
    <t>859182400100199814</t>
  </si>
  <si>
    <t>84464</t>
  </si>
  <si>
    <t>859182400100199920</t>
  </si>
  <si>
    <t>45379409</t>
  </si>
  <si>
    <t>859182400100205393</t>
  </si>
  <si>
    <t>8127103</t>
  </si>
  <si>
    <t>EAN</t>
  </si>
  <si>
    <t>order by ean, meter_inv_per_from desc, datum_odoslania desc</t>
  </si>
  <si>
    <t xml:space="preserve"> and nvl(id_akcia,1)=1</t>
  </si>
  <si>
    <t>01.01.2010</t>
  </si>
  <si>
    <t>859182400100205492</t>
  </si>
  <si>
    <t>48256881</t>
  </si>
  <si>
    <t>859182400100205539</t>
  </si>
  <si>
    <t>7184637</t>
  </si>
  <si>
    <t>859182400100206338</t>
  </si>
  <si>
    <t>7184577</t>
  </si>
  <si>
    <t>859182400100206963</t>
  </si>
  <si>
    <t>7196718</t>
  </si>
  <si>
    <t>859182400100208486</t>
  </si>
  <si>
    <t>45309845</t>
  </si>
  <si>
    <t>859182400100208516</t>
  </si>
  <si>
    <t>7184626</t>
  </si>
  <si>
    <t>859182400100221553</t>
  </si>
  <si>
    <t>84312</t>
  </si>
  <si>
    <t>859182400100228903</t>
  </si>
  <si>
    <t>45142421</t>
  </si>
  <si>
    <t>859182400100229054</t>
  </si>
  <si>
    <t>45157410</t>
  </si>
  <si>
    <t>859182400100232757</t>
  </si>
  <si>
    <t>4818461</t>
  </si>
  <si>
    <t>859182400100248024</t>
  </si>
  <si>
    <t>7184667</t>
  </si>
  <si>
    <t>859182400100248123</t>
  </si>
  <si>
    <t>7196700</t>
  </si>
  <si>
    <t>859182400100321789</t>
  </si>
  <si>
    <t>7184605</t>
  </si>
  <si>
    <t>859182400100377373</t>
  </si>
  <si>
    <t>7196719</t>
  </si>
  <si>
    <t>859182400100494674</t>
  </si>
  <si>
    <t>7004663</t>
  </si>
  <si>
    <t>859182400100525897</t>
  </si>
  <si>
    <t>97947</t>
  </si>
  <si>
    <t>859182400100525934</t>
  </si>
  <si>
    <t>43710342</t>
  </si>
  <si>
    <t>859182400100526122</t>
  </si>
  <si>
    <t>3260899</t>
  </si>
  <si>
    <t>859182400100552367</t>
  </si>
  <si>
    <t>2945230</t>
  </si>
  <si>
    <t>859182400100552831</t>
  </si>
  <si>
    <t>5991385</t>
  </si>
  <si>
    <t>859182400100583361</t>
  </si>
  <si>
    <t>44677089</t>
  </si>
  <si>
    <t>859182400100583873</t>
  </si>
  <si>
    <t>44675170</t>
  </si>
  <si>
    <t>859182400100583996</t>
  </si>
  <si>
    <t>45573885</t>
  </si>
  <si>
    <t>859182400100584290</t>
  </si>
  <si>
    <t>3361739</t>
  </si>
  <si>
    <t>859182400100584399</t>
  </si>
  <si>
    <t>44677057</t>
  </si>
  <si>
    <t>859182400100607319</t>
  </si>
  <si>
    <t>3940883</t>
  </si>
  <si>
    <t>859182400100672645</t>
  </si>
  <si>
    <t>3441152</t>
  </si>
  <si>
    <t>859182400104798327</t>
  </si>
  <si>
    <t>7522443</t>
  </si>
  <si>
    <t>859182400105332803</t>
  </si>
  <si>
    <t>7752095</t>
  </si>
  <si>
    <t>859182400105332834</t>
  </si>
  <si>
    <t>7751984</t>
  </si>
  <si>
    <t>NÁZEV OM</t>
  </si>
  <si>
    <t>DATUM POČÁTEČNÍHO STAVU</t>
  </si>
  <si>
    <t>DATUM KONEČNÉHO STAVU</t>
  </si>
  <si>
    <t>POČÁTEČNÍ STAV NT</t>
  </si>
  <si>
    <t>KONEČNÝ STAV NT</t>
  </si>
  <si>
    <t>POČÁTEČNÍ STAV VT</t>
  </si>
  <si>
    <t>KONEČNÝ STAV VT</t>
  </si>
  <si>
    <t>VO Dobřejice</t>
  </si>
  <si>
    <t>hasiči</t>
  </si>
  <si>
    <t>knihovna Malšice 58</t>
  </si>
  <si>
    <t>kanceláře Malšice 58</t>
  </si>
  <si>
    <t>OÚ I Malšice 131</t>
  </si>
  <si>
    <t>VO Malšice 313</t>
  </si>
  <si>
    <t>VO Nové Lány</t>
  </si>
  <si>
    <t>kulturák I</t>
  </si>
  <si>
    <t>kulturák II</t>
  </si>
  <si>
    <t>Klub Malšice 112</t>
  </si>
  <si>
    <t>VO Malšice za školou</t>
  </si>
  <si>
    <t>VO Malšice u mlékárny</t>
  </si>
  <si>
    <t>OÚ II Malšice 131</t>
  </si>
  <si>
    <t>byt Malšice 235</t>
  </si>
  <si>
    <t>kaple Maršov</t>
  </si>
  <si>
    <t>VO Maršov</t>
  </si>
  <si>
    <t>úřad Maršov</t>
  </si>
  <si>
    <t>VO Obora</t>
  </si>
  <si>
    <t>úřad Obora</t>
  </si>
  <si>
    <t>VO Čenkov</t>
  </si>
  <si>
    <t>VO Třebelice</t>
  </si>
  <si>
    <t>KD Třebelice</t>
  </si>
  <si>
    <t>VO Všechlapy</t>
  </si>
  <si>
    <t>VO kostel</t>
  </si>
  <si>
    <t>spol.prostory Malšice 54</t>
  </si>
  <si>
    <t>VO Malšice 172</t>
  </si>
  <si>
    <t>VO Malšice 166</t>
  </si>
  <si>
    <t xml:space="preserve"> </t>
  </si>
  <si>
    <t>C01d</t>
  </si>
  <si>
    <t>DISTRIB.SAZBA</t>
  </si>
  <si>
    <t>JISTIČ</t>
  </si>
  <si>
    <t>25A</t>
  </si>
  <si>
    <t>10A</t>
  </si>
  <si>
    <t>C02d</t>
  </si>
  <si>
    <t>63A</t>
  </si>
  <si>
    <t>20A</t>
  </si>
  <si>
    <t>60A</t>
  </si>
  <si>
    <t>50A</t>
  </si>
  <si>
    <t>C25d</t>
  </si>
  <si>
    <t>25a</t>
  </si>
  <si>
    <t>hasiči Všechlapy</t>
  </si>
  <si>
    <t>86A</t>
  </si>
  <si>
    <t>30A</t>
  </si>
  <si>
    <t>200A</t>
  </si>
  <si>
    <t>C45d</t>
  </si>
  <si>
    <t>C62d</t>
  </si>
  <si>
    <t>c62d</t>
  </si>
  <si>
    <t>32A</t>
  </si>
  <si>
    <t>ČÍSLO ELEKTRO-MĚRU</t>
  </si>
  <si>
    <t>všeob.prost. Dobřejice 46</t>
  </si>
  <si>
    <t>zdr.stř. Malšice 131</t>
  </si>
  <si>
    <t>Malšice 53 u hasičárny</t>
  </si>
  <si>
    <t>SPOTŘEBA NT</t>
  </si>
  <si>
    <t>SPOTŘEBA VT</t>
  </si>
  <si>
    <t>kaple Malšice</t>
  </si>
  <si>
    <t>kaple,hasiči Dobřejice</t>
  </si>
  <si>
    <t>ODEČTOVÁ JEDNOTKA</t>
  </si>
  <si>
    <t>srpen</t>
  </si>
  <si>
    <t>březen</t>
  </si>
  <si>
    <t>Číslo</t>
  </si>
  <si>
    <t>1x10A</t>
  </si>
  <si>
    <t>1x16A</t>
  </si>
  <si>
    <t>1x20A</t>
  </si>
  <si>
    <t>1x25A</t>
  </si>
  <si>
    <t>SPOTŘEBA NT za 12 měsíců</t>
  </si>
  <si>
    <t>SPOTŘEBA VT za 12 měsíců</t>
  </si>
  <si>
    <t>POŘADÍ OM</t>
  </si>
  <si>
    <t>CELKEM</t>
  </si>
  <si>
    <t>spotřeba za 12 měsíců</t>
  </si>
  <si>
    <t>NÁZEV OM                POLOŽKY VÝPOČTU</t>
  </si>
  <si>
    <t>Jednotka</t>
  </si>
  <si>
    <t>Cena za jednotku</t>
  </si>
  <si>
    <t>Cena bez DPH     Kč/rok</t>
  </si>
  <si>
    <t>DPH     Kč/rok</t>
  </si>
  <si>
    <t>Cena včetně DPH   Kč/rok</t>
  </si>
  <si>
    <t>VÝPOČET</t>
  </si>
  <si>
    <t>Rozpis platby za silovou elektřinu</t>
  </si>
  <si>
    <t>Celková platba za silovou elekřinu</t>
  </si>
  <si>
    <t>Z toho stálý plat</t>
  </si>
  <si>
    <t>Z toho VT</t>
  </si>
  <si>
    <t>Z toho NT</t>
  </si>
  <si>
    <t>Množství</t>
  </si>
  <si>
    <t>měsíc</t>
  </si>
  <si>
    <t>MWh</t>
  </si>
  <si>
    <t>Rozpis platby za distribuci</t>
  </si>
  <si>
    <t>Celková platba za distribuci</t>
  </si>
  <si>
    <t>Daň z elektřiny</t>
  </si>
  <si>
    <t>Celková platba za ostatní regulované položky</t>
  </si>
  <si>
    <t>Z toho platba za systémovgé služby</t>
  </si>
  <si>
    <t>Z toho platba na podporu výkupu elektřiny z OZE,KVET a DZ</t>
  </si>
  <si>
    <t>Z toho platba na činnost OTE</t>
  </si>
  <si>
    <t>Celková platba</t>
  </si>
  <si>
    <t>Z toho za silovou elektřinu</t>
  </si>
  <si>
    <t>Z toho za distribuci</t>
  </si>
  <si>
    <t>Z toho za ostatní regulované služby</t>
  </si>
  <si>
    <t>Rozpis platby za další regulované služby</t>
  </si>
  <si>
    <t>Z toho daň z elektřiny</t>
  </si>
  <si>
    <t>Souhrn - celková roční platba za OM</t>
  </si>
  <si>
    <t>3x50A</t>
  </si>
  <si>
    <t>3x20A</t>
  </si>
  <si>
    <t>3x32A</t>
  </si>
  <si>
    <t>3x25A</t>
  </si>
  <si>
    <t>3x10A</t>
  </si>
  <si>
    <t>3x200A</t>
  </si>
  <si>
    <t>3x60A</t>
  </si>
  <si>
    <t>3x86A</t>
  </si>
  <si>
    <t>3x30A</t>
  </si>
  <si>
    <t>3x63A</t>
  </si>
  <si>
    <t>Příloha č. 1</t>
  </si>
  <si>
    <t>Příloha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</si>
</sst>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3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2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17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0" fillId="0" borderId="14" xfId="0" applyNumberForma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49" fontId="1" fillId="33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0" fillId="34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1" sqref="C1"/>
    </sheetView>
  </sheetViews>
  <sheetFormatPr defaultColWidth="9.140625" defaultRowHeight="12.75"/>
  <cols>
    <col min="1" max="1" width="9.140625" style="8" customWidth="1"/>
    <col min="2" max="2" width="19.140625" style="0" customWidth="1"/>
    <col min="3" max="3" width="27.421875" style="0" customWidth="1"/>
    <col min="4" max="4" width="11.8515625" style="0" customWidth="1"/>
    <col min="5" max="5" width="8.8515625" style="0" customWidth="1"/>
    <col min="6" max="6" width="7.140625" style="0" customWidth="1"/>
    <col min="7" max="7" width="12.140625" style="8" customWidth="1"/>
  </cols>
  <sheetData>
    <row r="1" ht="24" customHeight="1">
      <c r="C1" s="94" t="s">
        <v>185</v>
      </c>
    </row>
    <row r="2" spans="1:7" ht="38.25">
      <c r="A2" s="9" t="s">
        <v>136</v>
      </c>
      <c r="B2" s="9" t="s">
        <v>6</v>
      </c>
      <c r="C2" s="9" t="s">
        <v>70</v>
      </c>
      <c r="D2" s="9" t="s">
        <v>125</v>
      </c>
      <c r="E2" s="9" t="s">
        <v>106</v>
      </c>
      <c r="F2" s="9" t="s">
        <v>107</v>
      </c>
      <c r="G2" s="7" t="s">
        <v>133</v>
      </c>
    </row>
    <row r="3" spans="1:7" ht="12.75">
      <c r="A3" s="10">
        <v>1</v>
      </c>
      <c r="B3" s="11" t="s">
        <v>0</v>
      </c>
      <c r="C3" s="12" t="s">
        <v>132</v>
      </c>
      <c r="D3" s="11" t="s">
        <v>1</v>
      </c>
      <c r="E3" s="11" t="s">
        <v>105</v>
      </c>
      <c r="F3" s="92" t="s">
        <v>137</v>
      </c>
      <c r="G3" s="14" t="s">
        <v>134</v>
      </c>
    </row>
    <row r="4" spans="1:7" ht="12.75">
      <c r="A4" s="10">
        <f>A3+1</f>
        <v>2</v>
      </c>
      <c r="B4" s="11" t="s">
        <v>2</v>
      </c>
      <c r="C4" s="12" t="s">
        <v>77</v>
      </c>
      <c r="D4" s="11" t="s">
        <v>3</v>
      </c>
      <c r="E4" s="11" t="s">
        <v>123</v>
      </c>
      <c r="F4" s="92" t="s">
        <v>179</v>
      </c>
      <c r="G4" s="14" t="s">
        <v>134</v>
      </c>
    </row>
    <row r="5" spans="1:7" ht="12.75">
      <c r="A5" s="10">
        <f aca="true" t="shared" si="0" ref="A5:A35">A4+1</f>
        <v>3</v>
      </c>
      <c r="B5" s="11" t="s">
        <v>4</v>
      </c>
      <c r="C5" s="12" t="s">
        <v>78</v>
      </c>
      <c r="D5" s="11" t="s">
        <v>5</v>
      </c>
      <c r="E5" s="11" t="s">
        <v>110</v>
      </c>
      <c r="F5" s="92" t="s">
        <v>176</v>
      </c>
      <c r="G5" s="14" t="s">
        <v>134</v>
      </c>
    </row>
    <row r="6" spans="1:7" ht="12.75">
      <c r="A6" s="10">
        <f t="shared" si="0"/>
        <v>4</v>
      </c>
      <c r="B6" s="11" t="s">
        <v>10</v>
      </c>
      <c r="C6" s="12" t="s">
        <v>79</v>
      </c>
      <c r="D6" s="11" t="s">
        <v>11</v>
      </c>
      <c r="E6" s="11" t="s">
        <v>115</v>
      </c>
      <c r="F6" s="92" t="s">
        <v>180</v>
      </c>
      <c r="G6" s="14" t="s">
        <v>134</v>
      </c>
    </row>
    <row r="7" spans="1:7" ht="12.75">
      <c r="A7" s="10">
        <f t="shared" si="0"/>
        <v>5</v>
      </c>
      <c r="B7" s="11" t="s">
        <v>12</v>
      </c>
      <c r="C7" s="12" t="s">
        <v>131</v>
      </c>
      <c r="D7" s="11" t="s">
        <v>13</v>
      </c>
      <c r="E7" s="11" t="s">
        <v>110</v>
      </c>
      <c r="F7" s="92" t="s">
        <v>181</v>
      </c>
      <c r="G7" s="14" t="s">
        <v>134</v>
      </c>
    </row>
    <row r="8" spans="1:7" ht="12.75">
      <c r="A8" s="10">
        <f t="shared" si="0"/>
        <v>6</v>
      </c>
      <c r="B8" s="11" t="s">
        <v>14</v>
      </c>
      <c r="C8" s="12" t="s">
        <v>80</v>
      </c>
      <c r="D8" s="11" t="s">
        <v>15</v>
      </c>
      <c r="E8" s="11" t="s">
        <v>110</v>
      </c>
      <c r="F8" s="92" t="s">
        <v>178</v>
      </c>
      <c r="G8" s="14" t="s">
        <v>134</v>
      </c>
    </row>
    <row r="9" spans="1:7" ht="12.75">
      <c r="A9" s="10">
        <f t="shared" si="0"/>
        <v>7</v>
      </c>
      <c r="B9" s="11" t="s">
        <v>16</v>
      </c>
      <c r="C9" s="12" t="s">
        <v>81</v>
      </c>
      <c r="D9" s="11" t="s">
        <v>17</v>
      </c>
      <c r="E9" s="11" t="s">
        <v>115</v>
      </c>
      <c r="F9" s="92" t="s">
        <v>182</v>
      </c>
      <c r="G9" s="14" t="s">
        <v>134</v>
      </c>
    </row>
    <row r="10" spans="1:7" ht="12.75">
      <c r="A10" s="10">
        <f t="shared" si="0"/>
        <v>8</v>
      </c>
      <c r="B10" s="11" t="s">
        <v>18</v>
      </c>
      <c r="C10" s="12" t="s">
        <v>126</v>
      </c>
      <c r="D10" s="11" t="s">
        <v>19</v>
      </c>
      <c r="E10" s="11" t="s">
        <v>115</v>
      </c>
      <c r="F10" s="92" t="s">
        <v>178</v>
      </c>
      <c r="G10" s="14" t="s">
        <v>134</v>
      </c>
    </row>
    <row r="11" spans="1:7" ht="12.75">
      <c r="A11" s="10">
        <f t="shared" si="0"/>
        <v>9</v>
      </c>
      <c r="B11" s="11" t="s">
        <v>20</v>
      </c>
      <c r="C11" s="12" t="s">
        <v>82</v>
      </c>
      <c r="D11" s="11" t="s">
        <v>21</v>
      </c>
      <c r="E11" s="11" t="s">
        <v>122</v>
      </c>
      <c r="F11" s="92" t="s">
        <v>179</v>
      </c>
      <c r="G11" s="14" t="s">
        <v>134</v>
      </c>
    </row>
    <row r="12" spans="1:7" ht="12.75">
      <c r="A12" s="10">
        <f t="shared" si="0"/>
        <v>10</v>
      </c>
      <c r="B12" s="11" t="s">
        <v>22</v>
      </c>
      <c r="C12" s="12" t="s">
        <v>83</v>
      </c>
      <c r="D12" s="11" t="s">
        <v>23</v>
      </c>
      <c r="E12" s="11" t="s">
        <v>122</v>
      </c>
      <c r="F12" s="92" t="s">
        <v>140</v>
      </c>
      <c r="G12" s="14" t="s">
        <v>134</v>
      </c>
    </row>
    <row r="13" spans="1:7" ht="12.75">
      <c r="A13" s="10">
        <f t="shared" si="0"/>
        <v>11</v>
      </c>
      <c r="B13" s="11" t="s">
        <v>24</v>
      </c>
      <c r="C13" s="12" t="s">
        <v>84</v>
      </c>
      <c r="D13" s="11" t="s">
        <v>25</v>
      </c>
      <c r="E13" s="11" t="s">
        <v>110</v>
      </c>
      <c r="F13" s="92" t="s">
        <v>175</v>
      </c>
      <c r="G13" s="14" t="s">
        <v>134</v>
      </c>
    </row>
    <row r="14" spans="1:7" ht="12.75">
      <c r="A14" s="10">
        <f t="shared" si="0"/>
        <v>12</v>
      </c>
      <c r="B14" s="11" t="s">
        <v>26</v>
      </c>
      <c r="C14" s="12" t="s">
        <v>85</v>
      </c>
      <c r="D14" s="11" t="s">
        <v>27</v>
      </c>
      <c r="E14" s="11" t="s">
        <v>110</v>
      </c>
      <c r="F14" s="92" t="s">
        <v>175</v>
      </c>
      <c r="G14" s="14" t="s">
        <v>134</v>
      </c>
    </row>
    <row r="15" spans="1:7" ht="12.75">
      <c r="A15" s="10">
        <f t="shared" si="0"/>
        <v>13</v>
      </c>
      <c r="B15" s="11" t="s">
        <v>28</v>
      </c>
      <c r="C15" s="12" t="s">
        <v>86</v>
      </c>
      <c r="D15" s="11" t="s">
        <v>29</v>
      </c>
      <c r="E15" s="11" t="s">
        <v>121</v>
      </c>
      <c r="F15" s="92" t="s">
        <v>178</v>
      </c>
      <c r="G15" s="14" t="s">
        <v>134</v>
      </c>
    </row>
    <row r="16" spans="1:7" ht="12.75">
      <c r="A16" s="10">
        <f t="shared" si="0"/>
        <v>14</v>
      </c>
      <c r="B16" s="11" t="s">
        <v>30</v>
      </c>
      <c r="C16" s="12" t="s">
        <v>87</v>
      </c>
      <c r="D16" s="11" t="s">
        <v>31</v>
      </c>
      <c r="E16" s="11" t="s">
        <v>122</v>
      </c>
      <c r="F16" s="92" t="s">
        <v>176</v>
      </c>
      <c r="G16" s="14" t="s">
        <v>134</v>
      </c>
    </row>
    <row r="17" spans="1:7" ht="12.75">
      <c r="A17" s="10">
        <f t="shared" si="0"/>
        <v>15</v>
      </c>
      <c r="B17" s="11" t="s">
        <v>32</v>
      </c>
      <c r="C17" s="12" t="s">
        <v>127</v>
      </c>
      <c r="D17" s="11" t="s">
        <v>33</v>
      </c>
      <c r="E17" s="11" t="s">
        <v>115</v>
      </c>
      <c r="F17" s="92" t="s">
        <v>182</v>
      </c>
      <c r="G17" s="14" t="s">
        <v>134</v>
      </c>
    </row>
    <row r="18" spans="1:7" ht="12.75">
      <c r="A18" s="10">
        <f t="shared" si="0"/>
        <v>16</v>
      </c>
      <c r="B18" s="11" t="s">
        <v>34</v>
      </c>
      <c r="C18" s="12" t="s">
        <v>88</v>
      </c>
      <c r="D18" s="11" t="s">
        <v>35</v>
      </c>
      <c r="E18" s="11" t="s">
        <v>122</v>
      </c>
      <c r="F18" s="92" t="s">
        <v>182</v>
      </c>
      <c r="G18" s="14" t="s">
        <v>134</v>
      </c>
    </row>
    <row r="19" spans="1:7" ht="12.75">
      <c r="A19" s="10">
        <f t="shared" si="0"/>
        <v>17</v>
      </c>
      <c r="B19" s="11" t="s">
        <v>36</v>
      </c>
      <c r="C19" s="12" t="s">
        <v>89</v>
      </c>
      <c r="D19" s="11" t="s">
        <v>37</v>
      </c>
      <c r="E19" s="11" t="s">
        <v>115</v>
      </c>
      <c r="F19" s="92" t="s">
        <v>183</v>
      </c>
      <c r="G19" s="14" t="s">
        <v>134</v>
      </c>
    </row>
    <row r="20" spans="1:7" ht="12.75">
      <c r="A20" s="10">
        <f t="shared" si="0"/>
        <v>18</v>
      </c>
      <c r="B20" s="11" t="s">
        <v>38</v>
      </c>
      <c r="C20" s="12" t="s">
        <v>90</v>
      </c>
      <c r="D20" s="11" t="s">
        <v>39</v>
      </c>
      <c r="E20" s="11" t="s">
        <v>115</v>
      </c>
      <c r="F20" s="92" t="s">
        <v>139</v>
      </c>
      <c r="G20" s="14" t="s">
        <v>134</v>
      </c>
    </row>
    <row r="21" spans="1:7" ht="12.75">
      <c r="A21" s="10">
        <f t="shared" si="0"/>
        <v>19</v>
      </c>
      <c r="B21" s="11" t="s">
        <v>40</v>
      </c>
      <c r="C21" s="12" t="s">
        <v>91</v>
      </c>
      <c r="D21" s="11" t="s">
        <v>41</v>
      </c>
      <c r="E21" s="11" t="s">
        <v>110</v>
      </c>
      <c r="F21" s="92" t="s">
        <v>138</v>
      </c>
      <c r="G21" s="14" t="s">
        <v>135</v>
      </c>
    </row>
    <row r="22" spans="1:7" ht="12.75">
      <c r="A22" s="10">
        <f t="shared" si="0"/>
        <v>20</v>
      </c>
      <c r="B22" s="11" t="s">
        <v>42</v>
      </c>
      <c r="C22" s="12" t="s">
        <v>92</v>
      </c>
      <c r="D22" s="11" t="s">
        <v>43</v>
      </c>
      <c r="E22" s="11" t="s">
        <v>122</v>
      </c>
      <c r="F22" s="92" t="s">
        <v>140</v>
      </c>
      <c r="G22" s="14" t="s">
        <v>135</v>
      </c>
    </row>
    <row r="23" spans="1:7" ht="12.75">
      <c r="A23" s="10">
        <f t="shared" si="0"/>
        <v>21</v>
      </c>
      <c r="B23" s="11" t="s">
        <v>44</v>
      </c>
      <c r="C23" s="12" t="s">
        <v>93</v>
      </c>
      <c r="D23" s="11" t="s">
        <v>45</v>
      </c>
      <c r="E23" s="11" t="s">
        <v>121</v>
      </c>
      <c r="F23" s="92" t="s">
        <v>178</v>
      </c>
      <c r="G23" s="14" t="s">
        <v>135</v>
      </c>
    </row>
    <row r="24" spans="1:7" ht="12.75">
      <c r="A24" s="10">
        <f t="shared" si="0"/>
        <v>22</v>
      </c>
      <c r="B24" s="11" t="s">
        <v>46</v>
      </c>
      <c r="C24" s="12" t="s">
        <v>94</v>
      </c>
      <c r="D24" s="11" t="s">
        <v>47</v>
      </c>
      <c r="E24" s="11" t="s">
        <v>122</v>
      </c>
      <c r="F24" s="92" t="s">
        <v>179</v>
      </c>
      <c r="G24" s="14" t="s">
        <v>135</v>
      </c>
    </row>
    <row r="25" spans="1:7" ht="12.75">
      <c r="A25" s="10">
        <f t="shared" si="0"/>
        <v>23</v>
      </c>
      <c r="B25" s="11" t="s">
        <v>48</v>
      </c>
      <c r="C25" s="12" t="s">
        <v>95</v>
      </c>
      <c r="D25" s="11" t="s">
        <v>49</v>
      </c>
      <c r="E25" s="11" t="s">
        <v>115</v>
      </c>
      <c r="F25" s="92" t="s">
        <v>183</v>
      </c>
      <c r="G25" s="14" t="s">
        <v>135</v>
      </c>
    </row>
    <row r="26" spans="1:7" ht="12.75">
      <c r="A26" s="10">
        <f t="shared" si="0"/>
        <v>24</v>
      </c>
      <c r="B26" s="11" t="s">
        <v>50</v>
      </c>
      <c r="C26" s="12" t="s">
        <v>96</v>
      </c>
      <c r="D26" s="11" t="s">
        <v>51</v>
      </c>
      <c r="E26" s="11" t="s">
        <v>122</v>
      </c>
      <c r="F26" s="92" t="s">
        <v>140</v>
      </c>
      <c r="G26" s="14" t="s">
        <v>135</v>
      </c>
    </row>
    <row r="27" spans="1:7" ht="12.75">
      <c r="A27" s="10">
        <f t="shared" si="0"/>
        <v>25</v>
      </c>
      <c r="B27" s="11" t="s">
        <v>52</v>
      </c>
      <c r="C27" s="12" t="s">
        <v>97</v>
      </c>
      <c r="D27" s="11" t="s">
        <v>53</v>
      </c>
      <c r="E27" s="11" t="s">
        <v>122</v>
      </c>
      <c r="F27" s="92" t="s">
        <v>140</v>
      </c>
      <c r="G27" s="14" t="s">
        <v>135</v>
      </c>
    </row>
    <row r="28" spans="1:7" ht="12.75">
      <c r="A28" s="10">
        <f t="shared" si="0"/>
        <v>26</v>
      </c>
      <c r="B28" s="11" t="s">
        <v>54</v>
      </c>
      <c r="C28" s="12" t="s">
        <v>98</v>
      </c>
      <c r="D28" s="11" t="s">
        <v>55</v>
      </c>
      <c r="E28" s="11" t="s">
        <v>110</v>
      </c>
      <c r="F28" s="92" t="s">
        <v>184</v>
      </c>
      <c r="G28" s="14" t="s">
        <v>135</v>
      </c>
    </row>
    <row r="29" spans="1:7" ht="12.75">
      <c r="A29" s="10">
        <f t="shared" si="0"/>
        <v>27</v>
      </c>
      <c r="B29" s="11" t="s">
        <v>56</v>
      </c>
      <c r="C29" s="12" t="s">
        <v>117</v>
      </c>
      <c r="D29" s="11" t="s">
        <v>57</v>
      </c>
      <c r="E29" s="11" t="s">
        <v>115</v>
      </c>
      <c r="F29" s="92" t="s">
        <v>178</v>
      </c>
      <c r="G29" s="14" t="s">
        <v>135</v>
      </c>
    </row>
    <row r="30" spans="1:7" ht="12.75">
      <c r="A30" s="10">
        <f t="shared" si="0"/>
        <v>28</v>
      </c>
      <c r="B30" s="11" t="s">
        <v>58</v>
      </c>
      <c r="C30" s="12" t="s">
        <v>99</v>
      </c>
      <c r="D30" s="11" t="s">
        <v>59</v>
      </c>
      <c r="E30" s="13" t="s">
        <v>122</v>
      </c>
      <c r="F30" s="93" t="s">
        <v>140</v>
      </c>
      <c r="G30" s="14" t="s">
        <v>135</v>
      </c>
    </row>
    <row r="31" spans="1:7" ht="12.75">
      <c r="A31" s="10">
        <f t="shared" si="0"/>
        <v>29</v>
      </c>
      <c r="B31" s="11" t="s">
        <v>60</v>
      </c>
      <c r="C31" s="12" t="s">
        <v>100</v>
      </c>
      <c r="D31" s="11" t="s">
        <v>61</v>
      </c>
      <c r="E31" s="11" t="s">
        <v>122</v>
      </c>
      <c r="F31" s="92" t="s">
        <v>179</v>
      </c>
      <c r="G31" s="14" t="s">
        <v>134</v>
      </c>
    </row>
    <row r="32" spans="1:7" ht="12.75">
      <c r="A32" s="10">
        <f t="shared" si="0"/>
        <v>30</v>
      </c>
      <c r="B32" s="11" t="s">
        <v>62</v>
      </c>
      <c r="C32" s="12" t="s">
        <v>101</v>
      </c>
      <c r="D32" s="11" t="s">
        <v>63</v>
      </c>
      <c r="E32" s="11" t="s">
        <v>110</v>
      </c>
      <c r="F32" s="92" t="s">
        <v>178</v>
      </c>
      <c r="G32" s="14" t="s">
        <v>134</v>
      </c>
    </row>
    <row r="33" spans="1:7" ht="12.75">
      <c r="A33" s="10">
        <f t="shared" si="0"/>
        <v>31</v>
      </c>
      <c r="B33" s="11" t="s">
        <v>64</v>
      </c>
      <c r="C33" s="12" t="s">
        <v>128</v>
      </c>
      <c r="D33" s="11" t="s">
        <v>65</v>
      </c>
      <c r="E33" s="11" t="s">
        <v>105</v>
      </c>
      <c r="F33" s="92" t="s">
        <v>178</v>
      </c>
      <c r="G33" s="14" t="s">
        <v>134</v>
      </c>
    </row>
    <row r="34" spans="1:7" ht="12.75">
      <c r="A34" s="10">
        <f t="shared" si="0"/>
        <v>32</v>
      </c>
      <c r="B34" s="11" t="s">
        <v>66</v>
      </c>
      <c r="C34" s="12" t="s">
        <v>102</v>
      </c>
      <c r="D34" s="11" t="s">
        <v>67</v>
      </c>
      <c r="E34" s="11" t="s">
        <v>122</v>
      </c>
      <c r="F34" s="92" t="s">
        <v>177</v>
      </c>
      <c r="G34" s="14" t="s">
        <v>134</v>
      </c>
    </row>
    <row r="35" spans="1:7" ht="12.75">
      <c r="A35" s="10">
        <f t="shared" si="0"/>
        <v>33</v>
      </c>
      <c r="B35" s="11" t="s">
        <v>68</v>
      </c>
      <c r="C35" s="12" t="s">
        <v>103</v>
      </c>
      <c r="D35" s="11" t="s">
        <v>69</v>
      </c>
      <c r="E35" s="11" t="s">
        <v>122</v>
      </c>
      <c r="F35" s="92" t="s">
        <v>178</v>
      </c>
      <c r="G35" s="14" t="s">
        <v>134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3" r:id="rId1"/>
  <headerFooter>
    <oddHeader>&amp;CPříloha č.1
Seznam odběrných míst
Městys Malšice, Malšice 131, 391 75 Malšice, IČ: 00252522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X131"/>
  <sheetViews>
    <sheetView workbookViewId="0" topLeftCell="A49">
      <selection activeCell="X108" sqref="X108"/>
    </sheetView>
  </sheetViews>
  <sheetFormatPr defaultColWidth="9.140625" defaultRowHeight="12.75"/>
  <cols>
    <col min="1" max="1" width="9.140625" style="8" customWidth="1"/>
    <col min="2" max="2" width="19.140625" style="0" customWidth="1"/>
    <col min="3" max="3" width="21.7109375" style="0" customWidth="1"/>
    <col min="4" max="4" width="9.421875" style="0" customWidth="1"/>
    <col min="5" max="5" width="7.140625" style="0" customWidth="1"/>
    <col min="6" max="6" width="5.7109375" style="0" customWidth="1"/>
    <col min="7" max="7" width="12.7109375" style="0" customWidth="1"/>
    <col min="8" max="8" width="11.28125" style="0" customWidth="1"/>
    <col min="9" max="9" width="10.28125" style="0" customWidth="1"/>
    <col min="10" max="10" width="9.00390625" style="0" customWidth="1"/>
    <col min="11" max="11" width="10.57421875" style="0" customWidth="1"/>
    <col min="12" max="12" width="8.28125" style="0" customWidth="1"/>
    <col min="13" max="13" width="9.28125" style="0" customWidth="1"/>
    <col min="15" max="15" width="9.421875" style="36" customWidth="1"/>
    <col min="16" max="16" width="10.00390625" style="36" customWidth="1"/>
  </cols>
  <sheetData>
    <row r="1" spans="1:232" s="4" customFormat="1" ht="55.5" customHeight="1">
      <c r="A1" s="16" t="s">
        <v>143</v>
      </c>
      <c r="B1" s="17" t="s">
        <v>6</v>
      </c>
      <c r="C1" s="17" t="s">
        <v>70</v>
      </c>
      <c r="D1" s="17" t="s">
        <v>125</v>
      </c>
      <c r="E1" s="17" t="s">
        <v>106</v>
      </c>
      <c r="F1" s="17" t="s">
        <v>107</v>
      </c>
      <c r="G1" s="18" t="s">
        <v>71</v>
      </c>
      <c r="H1" s="18" t="s">
        <v>72</v>
      </c>
      <c r="I1" s="18" t="s">
        <v>73</v>
      </c>
      <c r="J1" s="18" t="s">
        <v>74</v>
      </c>
      <c r="K1" s="18" t="s">
        <v>75</v>
      </c>
      <c r="L1" s="18" t="s">
        <v>76</v>
      </c>
      <c r="M1" s="18" t="s">
        <v>129</v>
      </c>
      <c r="N1" s="18" t="s">
        <v>130</v>
      </c>
      <c r="O1" s="18" t="s">
        <v>141</v>
      </c>
      <c r="P1" s="19" t="s">
        <v>142</v>
      </c>
      <c r="HS1" s="5" t="s">
        <v>7</v>
      </c>
      <c r="HT1" s="5"/>
      <c r="HU1" s="5" t="s">
        <v>4</v>
      </c>
      <c r="HV1" s="5" t="s">
        <v>8</v>
      </c>
      <c r="HW1" s="5">
        <v>1</v>
      </c>
      <c r="HX1" s="5" t="s">
        <v>9</v>
      </c>
    </row>
    <row r="2" spans="1:16" s="1" customFormat="1" ht="12.75">
      <c r="A2" s="20">
        <v>1</v>
      </c>
      <c r="B2" s="21" t="s">
        <v>0</v>
      </c>
      <c r="C2" s="22" t="s">
        <v>132</v>
      </c>
      <c r="D2" s="21" t="s">
        <v>1</v>
      </c>
      <c r="E2" s="21" t="s">
        <v>105</v>
      </c>
      <c r="F2" s="21" t="s">
        <v>137</v>
      </c>
      <c r="G2" s="23">
        <v>40637</v>
      </c>
      <c r="H2" s="23">
        <v>40786</v>
      </c>
      <c r="I2" s="37">
        <v>0</v>
      </c>
      <c r="J2" s="37">
        <v>0</v>
      </c>
      <c r="K2" s="37">
        <v>4</v>
      </c>
      <c r="L2" s="37">
        <v>4</v>
      </c>
      <c r="M2" s="37">
        <f>J2-I2</f>
        <v>0</v>
      </c>
      <c r="N2" s="37">
        <f>L2-K2</f>
        <v>0</v>
      </c>
      <c r="O2" s="38">
        <f>J4-J2</f>
        <v>0</v>
      </c>
      <c r="P2" s="39">
        <f>L4-L2</f>
        <v>0</v>
      </c>
    </row>
    <row r="3" spans="1:16" s="1" customFormat="1" ht="12.75">
      <c r="A3" s="25"/>
      <c r="B3" s="26" t="s">
        <v>0</v>
      </c>
      <c r="C3" s="27" t="s">
        <v>132</v>
      </c>
      <c r="D3" s="26" t="s">
        <v>1</v>
      </c>
      <c r="E3" s="26"/>
      <c r="F3" s="26"/>
      <c r="G3" s="28">
        <v>40787</v>
      </c>
      <c r="H3" s="28">
        <v>40908</v>
      </c>
      <c r="I3" s="40">
        <v>0</v>
      </c>
      <c r="J3" s="40">
        <v>0</v>
      </c>
      <c r="K3" s="40">
        <v>4</v>
      </c>
      <c r="L3" s="40">
        <v>4</v>
      </c>
      <c r="M3" s="40">
        <f>J3-I3</f>
        <v>0</v>
      </c>
      <c r="N3" s="40">
        <f>L3-K3</f>
        <v>0</v>
      </c>
      <c r="O3" s="41"/>
      <c r="P3" s="42"/>
    </row>
    <row r="4" spans="1:16" s="1" customFormat="1" ht="12.75">
      <c r="A4" s="30"/>
      <c r="B4" s="31" t="s">
        <v>0</v>
      </c>
      <c r="C4" s="32" t="s">
        <v>132</v>
      </c>
      <c r="D4" s="31" t="s">
        <v>1</v>
      </c>
      <c r="E4" s="31"/>
      <c r="F4" s="31"/>
      <c r="G4" s="33">
        <v>40909</v>
      </c>
      <c r="H4" s="33">
        <v>41150</v>
      </c>
      <c r="I4" s="43">
        <v>0</v>
      </c>
      <c r="J4" s="43">
        <v>0</v>
      </c>
      <c r="K4" s="43">
        <v>4</v>
      </c>
      <c r="L4" s="43">
        <v>4</v>
      </c>
      <c r="M4" s="43">
        <f>J4-I4</f>
        <v>0</v>
      </c>
      <c r="N4" s="43">
        <f>L4-K4</f>
        <v>0</v>
      </c>
      <c r="O4" s="44"/>
      <c r="P4" s="45"/>
    </row>
    <row r="5" spans="1:16" s="1" customFormat="1" ht="12.75">
      <c r="A5" s="15"/>
      <c r="B5" s="2"/>
      <c r="C5" s="6"/>
      <c r="D5" s="2"/>
      <c r="E5" s="2"/>
      <c r="F5" s="2"/>
      <c r="G5" s="3"/>
      <c r="H5" s="3"/>
      <c r="I5" s="46"/>
      <c r="J5" s="46"/>
      <c r="K5" s="46"/>
      <c r="L5" s="46"/>
      <c r="M5" s="46"/>
      <c r="N5" s="46"/>
      <c r="O5" s="47"/>
      <c r="P5" s="47"/>
    </row>
    <row r="6" spans="1:16" s="1" customFormat="1" ht="12.75">
      <c r="A6" s="20">
        <v>2</v>
      </c>
      <c r="B6" s="21" t="s">
        <v>2</v>
      </c>
      <c r="C6" s="22" t="s">
        <v>77</v>
      </c>
      <c r="D6" s="21" t="s">
        <v>3</v>
      </c>
      <c r="E6" s="21" t="s">
        <v>123</v>
      </c>
      <c r="F6" s="21" t="s">
        <v>109</v>
      </c>
      <c r="G6" s="23">
        <v>40625</v>
      </c>
      <c r="H6" s="23">
        <v>40786</v>
      </c>
      <c r="I6" s="37">
        <v>0</v>
      </c>
      <c r="J6" s="37">
        <v>0</v>
      </c>
      <c r="K6" s="37">
        <v>92878</v>
      </c>
      <c r="L6" s="37">
        <v>96748</v>
      </c>
      <c r="M6" s="37">
        <f>J6-I6</f>
        <v>0</v>
      </c>
      <c r="N6" s="37">
        <f>L6-K6</f>
        <v>3870</v>
      </c>
      <c r="O6" s="38">
        <f>J8-J6</f>
        <v>0</v>
      </c>
      <c r="P6" s="39">
        <f>L8-L6</f>
        <v>9550</v>
      </c>
    </row>
    <row r="7" spans="1:16" s="1" customFormat="1" ht="12.75">
      <c r="A7" s="25"/>
      <c r="B7" s="26" t="s">
        <v>2</v>
      </c>
      <c r="C7" s="27" t="s">
        <v>77</v>
      </c>
      <c r="D7" s="26" t="s">
        <v>3</v>
      </c>
      <c r="E7" s="26"/>
      <c r="F7" s="26"/>
      <c r="G7" s="28">
        <v>40787</v>
      </c>
      <c r="H7" s="28">
        <v>40908</v>
      </c>
      <c r="I7" s="40">
        <v>0</v>
      </c>
      <c r="J7" s="40">
        <v>0</v>
      </c>
      <c r="K7" s="40">
        <v>96748</v>
      </c>
      <c r="L7" s="40">
        <v>100558</v>
      </c>
      <c r="M7" s="40">
        <f>J7-I7</f>
        <v>0</v>
      </c>
      <c r="N7" s="40">
        <f>L7-K7</f>
        <v>3810</v>
      </c>
      <c r="O7" s="41"/>
      <c r="P7" s="42"/>
    </row>
    <row r="8" spans="1:16" s="1" customFormat="1" ht="12.75">
      <c r="A8" s="30"/>
      <c r="B8" s="31" t="s">
        <v>2</v>
      </c>
      <c r="C8" s="32" t="s">
        <v>77</v>
      </c>
      <c r="D8" s="31" t="s">
        <v>3</v>
      </c>
      <c r="E8" s="31"/>
      <c r="F8" s="31"/>
      <c r="G8" s="33">
        <v>40909</v>
      </c>
      <c r="H8" s="33">
        <v>41150</v>
      </c>
      <c r="I8" s="43">
        <v>0</v>
      </c>
      <c r="J8" s="43">
        <v>0</v>
      </c>
      <c r="K8" s="43">
        <v>100558</v>
      </c>
      <c r="L8" s="43">
        <v>106298</v>
      </c>
      <c r="M8" s="43">
        <f>J8-I8</f>
        <v>0</v>
      </c>
      <c r="N8" s="43">
        <f>L8-K8</f>
        <v>5740</v>
      </c>
      <c r="O8" s="44"/>
      <c r="P8" s="45"/>
    </row>
    <row r="9" spans="1:16" s="1" customFormat="1" ht="12.75">
      <c r="A9" s="15"/>
      <c r="B9" s="2"/>
      <c r="C9" s="6"/>
      <c r="D9" s="2"/>
      <c r="E9" s="2"/>
      <c r="F9" s="2"/>
      <c r="G9" s="3"/>
      <c r="H9" s="3"/>
      <c r="I9" s="46"/>
      <c r="J9" s="46"/>
      <c r="K9" s="46"/>
      <c r="L9" s="46"/>
      <c r="M9" s="46"/>
      <c r="N9" s="46"/>
      <c r="O9" s="47"/>
      <c r="P9" s="47"/>
    </row>
    <row r="10" spans="1:16" s="1" customFormat="1" ht="12.75">
      <c r="A10" s="20">
        <v>3</v>
      </c>
      <c r="B10" s="21" t="s">
        <v>4</v>
      </c>
      <c r="C10" s="22" t="s">
        <v>78</v>
      </c>
      <c r="D10" s="21" t="s">
        <v>5</v>
      </c>
      <c r="E10" s="21" t="s">
        <v>110</v>
      </c>
      <c r="F10" s="21" t="s">
        <v>112</v>
      </c>
      <c r="G10" s="23">
        <v>40625</v>
      </c>
      <c r="H10" s="23">
        <v>40765</v>
      </c>
      <c r="I10" s="37">
        <v>0</v>
      </c>
      <c r="J10" s="37">
        <v>0</v>
      </c>
      <c r="K10" s="37">
        <v>8752</v>
      </c>
      <c r="L10" s="37">
        <v>9994</v>
      </c>
      <c r="M10" s="37">
        <f>J10-I10</f>
        <v>0</v>
      </c>
      <c r="N10" s="37">
        <f>L10-K10</f>
        <v>1242</v>
      </c>
      <c r="O10" s="38">
        <f>J12-J10</f>
        <v>0</v>
      </c>
      <c r="P10" s="39">
        <f>L12-L10</f>
        <v>4492</v>
      </c>
    </row>
    <row r="11" spans="1:16" s="1" customFormat="1" ht="12.75">
      <c r="A11" s="25"/>
      <c r="B11" s="26" t="s">
        <v>4</v>
      </c>
      <c r="C11" s="27" t="s">
        <v>78</v>
      </c>
      <c r="D11" s="26" t="s">
        <v>5</v>
      </c>
      <c r="E11" s="26"/>
      <c r="F11" s="26"/>
      <c r="G11" s="28">
        <v>40766</v>
      </c>
      <c r="H11" s="28">
        <v>40908</v>
      </c>
      <c r="I11" s="40">
        <v>0</v>
      </c>
      <c r="J11" s="40">
        <v>0</v>
      </c>
      <c r="K11" s="40">
        <v>9994</v>
      </c>
      <c r="L11" s="40">
        <v>11757</v>
      </c>
      <c r="M11" s="40">
        <f>J11-I11</f>
        <v>0</v>
      </c>
      <c r="N11" s="40">
        <f>L11-K11</f>
        <v>1763</v>
      </c>
      <c r="O11" s="41"/>
      <c r="P11" s="42"/>
    </row>
    <row r="12" spans="1:16" s="1" customFormat="1" ht="12.75">
      <c r="A12" s="30"/>
      <c r="B12" s="31" t="s">
        <v>4</v>
      </c>
      <c r="C12" s="32" t="s">
        <v>78</v>
      </c>
      <c r="D12" s="31" t="s">
        <v>5</v>
      </c>
      <c r="E12" s="31"/>
      <c r="F12" s="31"/>
      <c r="G12" s="33">
        <v>40909</v>
      </c>
      <c r="H12" s="33">
        <v>41134</v>
      </c>
      <c r="I12" s="43">
        <v>0</v>
      </c>
      <c r="J12" s="43">
        <v>0</v>
      </c>
      <c r="K12" s="43">
        <v>11757</v>
      </c>
      <c r="L12" s="43">
        <v>14486</v>
      </c>
      <c r="M12" s="43">
        <f>J12-I12</f>
        <v>0</v>
      </c>
      <c r="N12" s="43">
        <f>L12-K12</f>
        <v>2729</v>
      </c>
      <c r="O12" s="44"/>
      <c r="P12" s="45"/>
    </row>
    <row r="13" spans="1:16" s="1" customFormat="1" ht="12.75">
      <c r="A13" s="15"/>
      <c r="B13" s="2"/>
      <c r="C13" s="6"/>
      <c r="D13" s="2"/>
      <c r="E13" s="2"/>
      <c r="F13" s="2"/>
      <c r="G13" s="3"/>
      <c r="H13" s="3"/>
      <c r="I13" s="46"/>
      <c r="J13" s="46"/>
      <c r="K13" s="46"/>
      <c r="L13" s="46"/>
      <c r="M13" s="46"/>
      <c r="N13" s="46"/>
      <c r="O13" s="47"/>
      <c r="P13" s="47"/>
    </row>
    <row r="14" spans="1:16" s="1" customFormat="1" ht="12.75">
      <c r="A14" s="20">
        <v>4</v>
      </c>
      <c r="B14" s="21" t="s">
        <v>10</v>
      </c>
      <c r="C14" s="22" t="s">
        <v>79</v>
      </c>
      <c r="D14" s="21" t="s">
        <v>11</v>
      </c>
      <c r="E14" s="21" t="s">
        <v>115</v>
      </c>
      <c r="F14" s="21" t="s">
        <v>120</v>
      </c>
      <c r="G14" s="23">
        <v>40625</v>
      </c>
      <c r="H14" s="23">
        <v>40767</v>
      </c>
      <c r="I14" s="37">
        <v>72663</v>
      </c>
      <c r="J14" s="37">
        <v>89110</v>
      </c>
      <c r="K14" s="37">
        <v>1335</v>
      </c>
      <c r="L14" s="37">
        <v>6108</v>
      </c>
      <c r="M14" s="37">
        <f>J14-I14</f>
        <v>16447</v>
      </c>
      <c r="N14" s="37">
        <f>L14-K14</f>
        <v>4773</v>
      </c>
      <c r="O14" s="38">
        <f>J16-J14</f>
        <v>49173</v>
      </c>
      <c r="P14" s="39">
        <f>L16-L14</f>
        <v>10570</v>
      </c>
    </row>
    <row r="15" spans="1:16" s="1" customFormat="1" ht="12.75">
      <c r="A15" s="25"/>
      <c r="B15" s="26" t="s">
        <v>10</v>
      </c>
      <c r="C15" s="27" t="s">
        <v>79</v>
      </c>
      <c r="D15" s="26" t="s">
        <v>11</v>
      </c>
      <c r="E15" s="26"/>
      <c r="F15" s="26"/>
      <c r="G15" s="28">
        <v>40768</v>
      </c>
      <c r="H15" s="28">
        <v>40908</v>
      </c>
      <c r="I15" s="40">
        <v>89110</v>
      </c>
      <c r="J15" s="40">
        <v>108387</v>
      </c>
      <c r="K15" s="40">
        <v>6108</v>
      </c>
      <c r="L15" s="40">
        <v>10251</v>
      </c>
      <c r="M15" s="40">
        <f>J15-I15</f>
        <v>19277</v>
      </c>
      <c r="N15" s="40">
        <f>L15-K15</f>
        <v>4143</v>
      </c>
      <c r="O15" s="41"/>
      <c r="P15" s="42"/>
    </row>
    <row r="16" spans="1:16" s="1" customFormat="1" ht="12.75">
      <c r="A16" s="30"/>
      <c r="B16" s="31" t="s">
        <v>10</v>
      </c>
      <c r="C16" s="32" t="s">
        <v>79</v>
      </c>
      <c r="D16" s="31" t="s">
        <v>11</v>
      </c>
      <c r="E16" s="31"/>
      <c r="F16" s="31"/>
      <c r="G16" s="33">
        <v>40909</v>
      </c>
      <c r="H16" s="33">
        <v>41131</v>
      </c>
      <c r="I16" s="43">
        <v>108387</v>
      </c>
      <c r="J16" s="43">
        <v>138283</v>
      </c>
      <c r="K16" s="43">
        <v>10251</v>
      </c>
      <c r="L16" s="43">
        <v>16678</v>
      </c>
      <c r="M16" s="43">
        <f>J16-I16</f>
        <v>29896</v>
      </c>
      <c r="N16" s="43">
        <f>L16-K16</f>
        <v>6427</v>
      </c>
      <c r="O16" s="44"/>
      <c r="P16" s="45"/>
    </row>
    <row r="17" spans="1:16" s="1" customFormat="1" ht="12.75">
      <c r="A17" s="15"/>
      <c r="B17" s="2"/>
      <c r="C17" s="6"/>
      <c r="D17" s="2"/>
      <c r="E17" s="2"/>
      <c r="F17" s="2"/>
      <c r="G17" s="3"/>
      <c r="H17" s="3"/>
      <c r="I17" s="46"/>
      <c r="J17" s="46"/>
      <c r="K17" s="46"/>
      <c r="L17" s="46"/>
      <c r="M17" s="46"/>
      <c r="N17" s="46"/>
      <c r="O17" s="47"/>
      <c r="P17" s="47"/>
    </row>
    <row r="18" spans="1:16" s="1" customFormat="1" ht="12.75">
      <c r="A18" s="20">
        <v>5</v>
      </c>
      <c r="B18" s="21" t="s">
        <v>12</v>
      </c>
      <c r="C18" s="22" t="s">
        <v>131</v>
      </c>
      <c r="D18" s="21" t="s">
        <v>13</v>
      </c>
      <c r="E18" s="21" t="s">
        <v>110</v>
      </c>
      <c r="F18" s="21" t="s">
        <v>113</v>
      </c>
      <c r="G18" s="23">
        <v>40575</v>
      </c>
      <c r="H18" s="23">
        <v>40767</v>
      </c>
      <c r="I18" s="37">
        <v>0</v>
      </c>
      <c r="J18" s="37">
        <v>0</v>
      </c>
      <c r="K18" s="37">
        <v>18</v>
      </c>
      <c r="L18" s="37">
        <v>18</v>
      </c>
      <c r="M18" s="37">
        <f>J18-I18</f>
        <v>0</v>
      </c>
      <c r="N18" s="37">
        <f>L18-K18</f>
        <v>0</v>
      </c>
      <c r="O18" s="38">
        <f>J20-J18</f>
        <v>0</v>
      </c>
      <c r="P18" s="39">
        <f>L20-L18</f>
        <v>35</v>
      </c>
    </row>
    <row r="19" spans="1:16" s="1" customFormat="1" ht="12.75">
      <c r="A19" s="25"/>
      <c r="B19" s="26" t="s">
        <v>12</v>
      </c>
      <c r="C19" s="27" t="s">
        <v>131</v>
      </c>
      <c r="D19" s="26" t="s">
        <v>13</v>
      </c>
      <c r="E19" s="26"/>
      <c r="F19" s="26"/>
      <c r="G19" s="28">
        <v>40768</v>
      </c>
      <c r="H19" s="28">
        <v>40908</v>
      </c>
      <c r="I19" s="40">
        <v>0</v>
      </c>
      <c r="J19" s="40">
        <v>0</v>
      </c>
      <c r="K19" s="40">
        <v>18</v>
      </c>
      <c r="L19" s="40">
        <v>31</v>
      </c>
      <c r="M19" s="40">
        <f>J19-I19</f>
        <v>0</v>
      </c>
      <c r="N19" s="40">
        <f>L19-K19</f>
        <v>13</v>
      </c>
      <c r="O19" s="41"/>
      <c r="P19" s="42"/>
    </row>
    <row r="20" spans="1:16" s="1" customFormat="1" ht="12.75">
      <c r="A20" s="30"/>
      <c r="B20" s="31" t="s">
        <v>12</v>
      </c>
      <c r="C20" s="32" t="s">
        <v>131</v>
      </c>
      <c r="D20" s="31" t="s">
        <v>13</v>
      </c>
      <c r="E20" s="31"/>
      <c r="F20" s="31"/>
      <c r="G20" s="33">
        <v>40909</v>
      </c>
      <c r="H20" s="33">
        <v>41135</v>
      </c>
      <c r="I20" s="43">
        <v>0</v>
      </c>
      <c r="J20" s="43">
        <v>0</v>
      </c>
      <c r="K20" s="43">
        <v>31</v>
      </c>
      <c r="L20" s="43">
        <v>53</v>
      </c>
      <c r="M20" s="43">
        <f>J20-I20</f>
        <v>0</v>
      </c>
      <c r="N20" s="43">
        <f>L20-K20</f>
        <v>22</v>
      </c>
      <c r="O20" s="44"/>
      <c r="P20" s="45"/>
    </row>
    <row r="21" spans="1:16" s="1" customFormat="1" ht="12.75">
      <c r="A21" s="15"/>
      <c r="B21" s="2"/>
      <c r="C21" s="6"/>
      <c r="D21" s="2"/>
      <c r="E21" s="2"/>
      <c r="F21" s="2"/>
      <c r="G21" s="3"/>
      <c r="H21" s="3"/>
      <c r="I21" s="46"/>
      <c r="J21" s="46"/>
      <c r="K21" s="46"/>
      <c r="L21" s="46"/>
      <c r="M21" s="46"/>
      <c r="N21" s="46"/>
      <c r="O21" s="47"/>
      <c r="P21" s="47"/>
    </row>
    <row r="22" spans="1:16" s="1" customFormat="1" ht="12.75">
      <c r="A22" s="20">
        <v>6</v>
      </c>
      <c r="B22" s="21" t="s">
        <v>14</v>
      </c>
      <c r="C22" s="22" t="s">
        <v>80</v>
      </c>
      <c r="D22" s="21" t="s">
        <v>15</v>
      </c>
      <c r="E22" s="21" t="s">
        <v>110</v>
      </c>
      <c r="F22" s="21" t="s">
        <v>108</v>
      </c>
      <c r="G22" s="23">
        <v>40625</v>
      </c>
      <c r="H22" s="23">
        <v>40771</v>
      </c>
      <c r="I22" s="37">
        <v>0</v>
      </c>
      <c r="J22" s="37">
        <v>0</v>
      </c>
      <c r="K22" s="37">
        <v>5160</v>
      </c>
      <c r="L22" s="37">
        <v>5160</v>
      </c>
      <c r="M22" s="37">
        <f>J22-I22</f>
        <v>0</v>
      </c>
      <c r="N22" s="37">
        <f>L22-K22</f>
        <v>0</v>
      </c>
      <c r="O22" s="38">
        <f>J25-J22</f>
        <v>0</v>
      </c>
      <c r="P22" s="39">
        <f>L25-L22</f>
        <v>13</v>
      </c>
    </row>
    <row r="23" spans="1:16" s="1" customFormat="1" ht="12.75">
      <c r="A23" s="25"/>
      <c r="B23" s="26" t="s">
        <v>14</v>
      </c>
      <c r="C23" s="27" t="s">
        <v>80</v>
      </c>
      <c r="D23" s="26" t="s">
        <v>15</v>
      </c>
      <c r="E23" s="26"/>
      <c r="F23" s="26"/>
      <c r="G23" s="28">
        <v>40772</v>
      </c>
      <c r="H23" s="28">
        <v>40772</v>
      </c>
      <c r="I23" s="40">
        <v>0</v>
      </c>
      <c r="J23" s="40">
        <v>0</v>
      </c>
      <c r="K23" s="40">
        <v>5160</v>
      </c>
      <c r="L23" s="40">
        <v>5160</v>
      </c>
      <c r="M23" s="40">
        <f>J23-I23</f>
        <v>0</v>
      </c>
      <c r="N23" s="40">
        <f>L23-K23</f>
        <v>0</v>
      </c>
      <c r="O23" s="41"/>
      <c r="P23" s="42"/>
    </row>
    <row r="24" spans="1:16" s="1" customFormat="1" ht="12.75">
      <c r="A24" s="25"/>
      <c r="B24" s="26" t="s">
        <v>14</v>
      </c>
      <c r="C24" s="27" t="s">
        <v>80</v>
      </c>
      <c r="D24" s="26" t="s">
        <v>15</v>
      </c>
      <c r="E24" s="26"/>
      <c r="F24" s="26"/>
      <c r="G24" s="28">
        <v>40773</v>
      </c>
      <c r="H24" s="28">
        <v>40908</v>
      </c>
      <c r="I24" s="40">
        <v>0</v>
      </c>
      <c r="J24" s="40">
        <v>0</v>
      </c>
      <c r="K24" s="40">
        <v>5160</v>
      </c>
      <c r="L24" s="40">
        <v>5164</v>
      </c>
      <c r="M24" s="40">
        <f>J24-I24</f>
        <v>0</v>
      </c>
      <c r="N24" s="40">
        <f>L24-K24</f>
        <v>4</v>
      </c>
      <c r="O24" s="41"/>
      <c r="P24" s="42"/>
    </row>
    <row r="25" spans="1:16" s="1" customFormat="1" ht="12.75">
      <c r="A25" s="30"/>
      <c r="B25" s="31" t="s">
        <v>14</v>
      </c>
      <c r="C25" s="32" t="s">
        <v>80</v>
      </c>
      <c r="D25" s="31" t="s">
        <v>15</v>
      </c>
      <c r="E25" s="31"/>
      <c r="F25" s="31"/>
      <c r="G25" s="33">
        <v>40909</v>
      </c>
      <c r="H25" s="33">
        <v>41131</v>
      </c>
      <c r="I25" s="43">
        <v>0</v>
      </c>
      <c r="J25" s="43">
        <v>0</v>
      </c>
      <c r="K25" s="43">
        <v>5164</v>
      </c>
      <c r="L25" s="43">
        <v>5173</v>
      </c>
      <c r="M25" s="43">
        <f>J25-I25</f>
        <v>0</v>
      </c>
      <c r="N25" s="43">
        <f>L25-K25</f>
        <v>9</v>
      </c>
      <c r="O25" s="44"/>
      <c r="P25" s="45"/>
    </row>
    <row r="26" spans="1:16" s="1" customFormat="1" ht="12.75">
      <c r="A26" s="15"/>
      <c r="B26" s="2"/>
      <c r="C26" s="6"/>
      <c r="D26" s="2"/>
      <c r="E26" s="2"/>
      <c r="F26" s="2"/>
      <c r="G26" s="3"/>
      <c r="H26" s="3"/>
      <c r="I26" s="46"/>
      <c r="J26" s="46"/>
      <c r="K26" s="46"/>
      <c r="L26" s="46"/>
      <c r="M26" s="46"/>
      <c r="N26" s="46"/>
      <c r="O26" s="47"/>
      <c r="P26" s="47"/>
    </row>
    <row r="27" spans="1:16" s="1" customFormat="1" ht="12.75">
      <c r="A27" s="20">
        <v>7</v>
      </c>
      <c r="B27" s="21" t="s">
        <v>16</v>
      </c>
      <c r="C27" s="22" t="s">
        <v>81</v>
      </c>
      <c r="D27" s="21" t="s">
        <v>17</v>
      </c>
      <c r="E27" s="21" t="s">
        <v>115</v>
      </c>
      <c r="F27" s="21" t="s">
        <v>118</v>
      </c>
      <c r="G27" s="23">
        <v>40625</v>
      </c>
      <c r="H27" s="23">
        <v>40767</v>
      </c>
      <c r="I27" s="37">
        <v>37756</v>
      </c>
      <c r="J27" s="37">
        <v>41767</v>
      </c>
      <c r="K27" s="37">
        <v>2411</v>
      </c>
      <c r="L27" s="37">
        <v>2752</v>
      </c>
      <c r="M27" s="37">
        <f>J27-I27</f>
        <v>4011</v>
      </c>
      <c r="N27" s="37">
        <f>L27-K27</f>
        <v>341</v>
      </c>
      <c r="O27" s="38">
        <f>J30-J27</f>
        <v>6681</v>
      </c>
      <c r="P27" s="39">
        <f>L30-L27</f>
        <v>15655</v>
      </c>
    </row>
    <row r="28" spans="1:16" s="1" customFormat="1" ht="12.75">
      <c r="A28" s="25"/>
      <c r="B28" s="26" t="s">
        <v>16</v>
      </c>
      <c r="C28" s="27" t="s">
        <v>81</v>
      </c>
      <c r="D28" s="26" t="s">
        <v>17</v>
      </c>
      <c r="E28" s="26"/>
      <c r="F28" s="26"/>
      <c r="G28" s="28">
        <v>40768</v>
      </c>
      <c r="H28" s="28">
        <v>40908</v>
      </c>
      <c r="I28" s="40">
        <v>41767</v>
      </c>
      <c r="J28" s="40">
        <v>44351</v>
      </c>
      <c r="K28" s="40">
        <v>2752</v>
      </c>
      <c r="L28" s="40">
        <v>8807</v>
      </c>
      <c r="M28" s="40">
        <f>J28-I28</f>
        <v>2584</v>
      </c>
      <c r="N28" s="40">
        <f>L28-K28</f>
        <v>6055</v>
      </c>
      <c r="O28" s="41"/>
      <c r="P28" s="42"/>
    </row>
    <row r="29" spans="1:16" s="1" customFormat="1" ht="12.75">
      <c r="A29" s="25"/>
      <c r="B29" s="26" t="s">
        <v>16</v>
      </c>
      <c r="C29" s="27" t="s">
        <v>81</v>
      </c>
      <c r="D29" s="26" t="s">
        <v>17</v>
      </c>
      <c r="E29" s="26"/>
      <c r="F29" s="26"/>
      <c r="G29" s="28">
        <v>40909</v>
      </c>
      <c r="H29" s="28">
        <v>41137</v>
      </c>
      <c r="I29" s="40">
        <v>44351</v>
      </c>
      <c r="J29" s="40">
        <v>48448</v>
      </c>
      <c r="K29" s="40">
        <v>8807</v>
      </c>
      <c r="L29" s="40">
        <v>18407</v>
      </c>
      <c r="M29" s="40">
        <f>J29-I29</f>
        <v>4097</v>
      </c>
      <c r="N29" s="40">
        <f>L29-K29</f>
        <v>9600</v>
      </c>
      <c r="O29" s="41"/>
      <c r="P29" s="42"/>
    </row>
    <row r="30" spans="1:16" s="1" customFormat="1" ht="12.75">
      <c r="A30" s="30"/>
      <c r="B30" s="31" t="s">
        <v>16</v>
      </c>
      <c r="C30" s="32" t="s">
        <v>81</v>
      </c>
      <c r="D30" s="31" t="s">
        <v>17</v>
      </c>
      <c r="E30" s="31"/>
      <c r="F30" s="31"/>
      <c r="G30" s="33">
        <v>41138</v>
      </c>
      <c r="H30" s="33">
        <v>41138</v>
      </c>
      <c r="I30" s="43">
        <v>48448</v>
      </c>
      <c r="J30" s="43">
        <v>48448</v>
      </c>
      <c r="K30" s="43">
        <v>18407</v>
      </c>
      <c r="L30" s="43">
        <v>18407</v>
      </c>
      <c r="M30" s="43">
        <f>J30-I30</f>
        <v>0</v>
      </c>
      <c r="N30" s="43">
        <f>L30-K30</f>
        <v>0</v>
      </c>
      <c r="O30" s="44"/>
      <c r="P30" s="45"/>
    </row>
    <row r="31" spans="1:16" s="1" customFormat="1" ht="12.75">
      <c r="A31" s="15"/>
      <c r="B31" s="2"/>
      <c r="C31" s="6"/>
      <c r="D31" s="2"/>
      <c r="E31" s="2"/>
      <c r="F31" s="2"/>
      <c r="G31" s="3"/>
      <c r="H31" s="3"/>
      <c r="I31" s="46"/>
      <c r="J31" s="46"/>
      <c r="K31" s="46"/>
      <c r="L31" s="46"/>
      <c r="M31" s="46"/>
      <c r="N31" s="46"/>
      <c r="O31" s="47"/>
      <c r="P31" s="47"/>
    </row>
    <row r="32" spans="1:16" s="1" customFormat="1" ht="12.75">
      <c r="A32" s="20">
        <v>8</v>
      </c>
      <c r="B32" s="21" t="s">
        <v>18</v>
      </c>
      <c r="C32" s="22" t="s">
        <v>126</v>
      </c>
      <c r="D32" s="21" t="s">
        <v>19</v>
      </c>
      <c r="E32" s="21" t="s">
        <v>115</v>
      </c>
      <c r="F32" s="21" t="s">
        <v>108</v>
      </c>
      <c r="G32" s="23">
        <v>40625</v>
      </c>
      <c r="H32" s="23">
        <v>40786</v>
      </c>
      <c r="I32" s="37">
        <v>124021</v>
      </c>
      <c r="J32" s="37">
        <v>127332</v>
      </c>
      <c r="K32" s="37">
        <v>25088</v>
      </c>
      <c r="L32" s="37">
        <v>26294</v>
      </c>
      <c r="M32" s="37">
        <f>J32-I32</f>
        <v>3311</v>
      </c>
      <c r="N32" s="37">
        <f>L32-K32</f>
        <v>1206</v>
      </c>
      <c r="O32" s="38">
        <f>J34-J32</f>
        <v>12460</v>
      </c>
      <c r="P32" s="39">
        <f>L34-L32</f>
        <v>3128</v>
      </c>
    </row>
    <row r="33" spans="1:16" s="1" customFormat="1" ht="12.75">
      <c r="A33" s="25"/>
      <c r="B33" s="26" t="s">
        <v>18</v>
      </c>
      <c r="C33" s="27" t="s">
        <v>126</v>
      </c>
      <c r="D33" s="26" t="s">
        <v>19</v>
      </c>
      <c r="E33" s="26"/>
      <c r="F33" s="26"/>
      <c r="G33" s="28">
        <v>40787</v>
      </c>
      <c r="H33" s="28">
        <v>40908</v>
      </c>
      <c r="I33" s="40">
        <v>127332</v>
      </c>
      <c r="J33" s="40">
        <v>131682</v>
      </c>
      <c r="K33" s="40">
        <v>26294</v>
      </c>
      <c r="L33" s="40">
        <v>27386</v>
      </c>
      <c r="M33" s="40">
        <f>J33-I33</f>
        <v>4350</v>
      </c>
      <c r="N33" s="40">
        <f>L33-K33</f>
        <v>1092</v>
      </c>
      <c r="O33" s="41"/>
      <c r="P33" s="42"/>
    </row>
    <row r="34" spans="1:16" s="1" customFormat="1" ht="12.75">
      <c r="A34" s="30"/>
      <c r="B34" s="31" t="s">
        <v>18</v>
      </c>
      <c r="C34" s="32" t="s">
        <v>126</v>
      </c>
      <c r="D34" s="31" t="s">
        <v>19</v>
      </c>
      <c r="E34" s="31"/>
      <c r="F34" s="31"/>
      <c r="G34" s="33">
        <v>40909</v>
      </c>
      <c r="H34" s="33">
        <v>41150</v>
      </c>
      <c r="I34" s="43">
        <v>131682</v>
      </c>
      <c r="J34" s="43">
        <v>139792</v>
      </c>
      <c r="K34" s="43">
        <v>27386</v>
      </c>
      <c r="L34" s="43">
        <v>29422</v>
      </c>
      <c r="M34" s="43">
        <f>J34-I34</f>
        <v>8110</v>
      </c>
      <c r="N34" s="43">
        <f>L34-K34</f>
        <v>2036</v>
      </c>
      <c r="O34" s="44"/>
      <c r="P34" s="45"/>
    </row>
    <row r="35" spans="1:16" s="1" customFormat="1" ht="12.75">
      <c r="A35" s="15"/>
      <c r="B35" s="2"/>
      <c r="C35" s="6"/>
      <c r="D35" s="2"/>
      <c r="E35" s="2"/>
      <c r="F35" s="2"/>
      <c r="G35" s="3"/>
      <c r="H35" s="3"/>
      <c r="I35" s="46"/>
      <c r="J35" s="46"/>
      <c r="K35" s="46"/>
      <c r="L35" s="46"/>
      <c r="M35" s="46"/>
      <c r="N35" s="46"/>
      <c r="O35" s="47"/>
      <c r="P35" s="47"/>
    </row>
    <row r="36" spans="1:16" s="1" customFormat="1" ht="12.75">
      <c r="A36" s="20">
        <v>9</v>
      </c>
      <c r="B36" s="21" t="s">
        <v>20</v>
      </c>
      <c r="C36" s="22" t="s">
        <v>82</v>
      </c>
      <c r="D36" s="21" t="s">
        <v>21</v>
      </c>
      <c r="E36" s="21" t="s">
        <v>122</v>
      </c>
      <c r="F36" s="21" t="s">
        <v>109</v>
      </c>
      <c r="G36" s="23">
        <v>40625</v>
      </c>
      <c r="H36" s="23">
        <v>40765</v>
      </c>
      <c r="I36" s="37">
        <v>0</v>
      </c>
      <c r="J36" s="37">
        <v>0</v>
      </c>
      <c r="K36" s="37">
        <v>261</v>
      </c>
      <c r="L36" s="37">
        <v>275</v>
      </c>
      <c r="M36" s="37">
        <f>J36-I36</f>
        <v>0</v>
      </c>
      <c r="N36" s="37">
        <f>L36-K36</f>
        <v>14</v>
      </c>
      <c r="O36" s="38">
        <f>J38-J36</f>
        <v>0</v>
      </c>
      <c r="P36" s="39">
        <f>L38-L36</f>
        <v>55</v>
      </c>
    </row>
    <row r="37" spans="1:16" s="1" customFormat="1" ht="12.75">
      <c r="A37" s="25"/>
      <c r="B37" s="26" t="s">
        <v>20</v>
      </c>
      <c r="C37" s="27" t="s">
        <v>82</v>
      </c>
      <c r="D37" s="26" t="s">
        <v>21</v>
      </c>
      <c r="E37" s="26"/>
      <c r="F37" s="26"/>
      <c r="G37" s="28">
        <v>40766</v>
      </c>
      <c r="H37" s="28">
        <v>40908</v>
      </c>
      <c r="I37" s="40">
        <v>0</v>
      </c>
      <c r="J37" s="40">
        <v>0</v>
      </c>
      <c r="K37" s="40">
        <v>275</v>
      </c>
      <c r="L37" s="40">
        <v>299</v>
      </c>
      <c r="M37" s="40">
        <f>J37-I37</f>
        <v>0</v>
      </c>
      <c r="N37" s="40">
        <f>L37-K37</f>
        <v>24</v>
      </c>
      <c r="O37" s="41"/>
      <c r="P37" s="42"/>
    </row>
    <row r="38" spans="1:16" s="1" customFormat="1" ht="12.75">
      <c r="A38" s="30"/>
      <c r="B38" s="31" t="s">
        <v>20</v>
      </c>
      <c r="C38" s="32" t="s">
        <v>82</v>
      </c>
      <c r="D38" s="31" t="s">
        <v>21</v>
      </c>
      <c r="E38" s="31"/>
      <c r="F38" s="31"/>
      <c r="G38" s="33">
        <v>40909</v>
      </c>
      <c r="H38" s="33">
        <v>41131</v>
      </c>
      <c r="I38" s="43">
        <v>0</v>
      </c>
      <c r="J38" s="43">
        <v>0</v>
      </c>
      <c r="K38" s="43">
        <v>299</v>
      </c>
      <c r="L38" s="43">
        <v>330</v>
      </c>
      <c r="M38" s="43">
        <f>J38-I38</f>
        <v>0</v>
      </c>
      <c r="N38" s="43">
        <f>L38-K38</f>
        <v>31</v>
      </c>
      <c r="O38" s="44"/>
      <c r="P38" s="45"/>
    </row>
    <row r="39" spans="1:16" s="1" customFormat="1" ht="12.75">
      <c r="A39" s="15"/>
      <c r="B39" s="2"/>
      <c r="C39" s="6"/>
      <c r="D39" s="2"/>
      <c r="E39" s="2"/>
      <c r="F39" s="2"/>
      <c r="G39" s="3"/>
      <c r="H39" s="3"/>
      <c r="I39" s="46"/>
      <c r="J39" s="46"/>
      <c r="K39" s="46"/>
      <c r="L39" s="46"/>
      <c r="M39" s="46"/>
      <c r="N39" s="46"/>
      <c r="O39" s="47"/>
      <c r="P39" s="47"/>
    </row>
    <row r="40" spans="1:16" s="1" customFormat="1" ht="12.75">
      <c r="A40" s="20">
        <v>10</v>
      </c>
      <c r="B40" s="21" t="s">
        <v>22</v>
      </c>
      <c r="C40" s="22" t="s">
        <v>83</v>
      </c>
      <c r="D40" s="21" t="s">
        <v>23</v>
      </c>
      <c r="E40" s="21" t="s">
        <v>122</v>
      </c>
      <c r="F40" s="21" t="s">
        <v>140</v>
      </c>
      <c r="G40" s="23">
        <v>40625</v>
      </c>
      <c r="H40" s="23">
        <v>40786</v>
      </c>
      <c r="I40" s="37">
        <v>0</v>
      </c>
      <c r="J40" s="37">
        <v>0</v>
      </c>
      <c r="K40" s="37">
        <v>11642</v>
      </c>
      <c r="L40" s="37">
        <v>14179</v>
      </c>
      <c r="M40" s="37">
        <f>J40-I40</f>
        <v>0</v>
      </c>
      <c r="N40" s="37">
        <f>L40-K40</f>
        <v>2537</v>
      </c>
      <c r="O40" s="38">
        <f>J42-J40</f>
        <v>0</v>
      </c>
      <c r="P40" s="39">
        <f>L42-L40</f>
        <v>6165</v>
      </c>
    </row>
    <row r="41" spans="1:16" s="1" customFormat="1" ht="12.75">
      <c r="A41" s="25"/>
      <c r="B41" s="26" t="s">
        <v>22</v>
      </c>
      <c r="C41" s="27" t="s">
        <v>83</v>
      </c>
      <c r="D41" s="26" t="s">
        <v>23</v>
      </c>
      <c r="E41" s="26"/>
      <c r="F41" s="26"/>
      <c r="G41" s="28">
        <v>40787</v>
      </c>
      <c r="H41" s="28">
        <v>40908</v>
      </c>
      <c r="I41" s="40">
        <v>0</v>
      </c>
      <c r="J41" s="40">
        <v>0</v>
      </c>
      <c r="K41" s="40">
        <v>14179</v>
      </c>
      <c r="L41" s="40">
        <v>16644</v>
      </c>
      <c r="M41" s="40">
        <f>J41-I41</f>
        <v>0</v>
      </c>
      <c r="N41" s="40">
        <f>L41-K41</f>
        <v>2465</v>
      </c>
      <c r="O41" s="41"/>
      <c r="P41" s="42"/>
    </row>
    <row r="42" spans="1:16" s="1" customFormat="1" ht="12.75">
      <c r="A42" s="30"/>
      <c r="B42" s="31" t="s">
        <v>22</v>
      </c>
      <c r="C42" s="32" t="s">
        <v>83</v>
      </c>
      <c r="D42" s="31" t="s">
        <v>23</v>
      </c>
      <c r="E42" s="31"/>
      <c r="F42" s="31"/>
      <c r="G42" s="33">
        <v>40909</v>
      </c>
      <c r="H42" s="33">
        <v>41149</v>
      </c>
      <c r="I42" s="43">
        <v>0</v>
      </c>
      <c r="J42" s="43">
        <v>0</v>
      </c>
      <c r="K42" s="43">
        <v>16644</v>
      </c>
      <c r="L42" s="43">
        <v>20344</v>
      </c>
      <c r="M42" s="43">
        <f>J42-I42</f>
        <v>0</v>
      </c>
      <c r="N42" s="43">
        <f>L42-K42</f>
        <v>3700</v>
      </c>
      <c r="O42" s="44"/>
      <c r="P42" s="45"/>
    </row>
    <row r="43" spans="1:16" s="1" customFormat="1" ht="12.75">
      <c r="A43" s="15"/>
      <c r="B43" s="2"/>
      <c r="C43" s="6"/>
      <c r="D43" s="2"/>
      <c r="E43" s="2"/>
      <c r="F43" s="2"/>
      <c r="G43" s="3"/>
      <c r="H43" s="3"/>
      <c r="I43" s="46"/>
      <c r="J43" s="46"/>
      <c r="K43" s="46"/>
      <c r="L43" s="46"/>
      <c r="M43" s="46"/>
      <c r="N43" s="46"/>
      <c r="O43" s="47"/>
      <c r="P43" s="47"/>
    </row>
    <row r="44" spans="1:16" s="1" customFormat="1" ht="12.75">
      <c r="A44" s="20">
        <v>11</v>
      </c>
      <c r="B44" s="21" t="s">
        <v>24</v>
      </c>
      <c r="C44" s="22" t="s">
        <v>84</v>
      </c>
      <c r="D44" s="21" t="s">
        <v>25</v>
      </c>
      <c r="E44" s="21" t="s">
        <v>110</v>
      </c>
      <c r="F44" s="21" t="s">
        <v>114</v>
      </c>
      <c r="G44" s="23">
        <v>40625</v>
      </c>
      <c r="H44" s="23">
        <v>40760</v>
      </c>
      <c r="I44" s="37">
        <v>0</v>
      </c>
      <c r="J44" s="37">
        <v>0</v>
      </c>
      <c r="K44" s="37">
        <v>54750</v>
      </c>
      <c r="L44" s="37">
        <v>55663</v>
      </c>
      <c r="M44" s="37">
        <f>J44-I44</f>
        <v>0</v>
      </c>
      <c r="N44" s="37">
        <f>L44-K44</f>
        <v>913</v>
      </c>
      <c r="O44" s="38">
        <f>J46-J44</f>
        <v>0</v>
      </c>
      <c r="P44" s="39">
        <f>L46-L44</f>
        <v>4650</v>
      </c>
    </row>
    <row r="45" spans="1:16" s="1" customFormat="1" ht="12.75">
      <c r="A45" s="25"/>
      <c r="B45" s="26" t="s">
        <v>24</v>
      </c>
      <c r="C45" s="27" t="s">
        <v>84</v>
      </c>
      <c r="D45" s="26" t="s">
        <v>25</v>
      </c>
      <c r="E45" s="26"/>
      <c r="F45" s="26"/>
      <c r="G45" s="28">
        <v>40761</v>
      </c>
      <c r="H45" s="28">
        <v>40908</v>
      </c>
      <c r="I45" s="40">
        <v>0</v>
      </c>
      <c r="J45" s="40">
        <v>0</v>
      </c>
      <c r="K45" s="40">
        <v>55663</v>
      </c>
      <c r="L45" s="40">
        <v>57472</v>
      </c>
      <c r="M45" s="40">
        <f>J45-I45</f>
        <v>0</v>
      </c>
      <c r="N45" s="40">
        <f>L45-K45</f>
        <v>1809</v>
      </c>
      <c r="O45" s="41"/>
      <c r="P45" s="42"/>
    </row>
    <row r="46" spans="1:16" s="1" customFormat="1" ht="12.75">
      <c r="A46" s="30"/>
      <c r="B46" s="31" t="s">
        <v>24</v>
      </c>
      <c r="C46" s="32" t="s">
        <v>84</v>
      </c>
      <c r="D46" s="31" t="s">
        <v>25</v>
      </c>
      <c r="E46" s="31"/>
      <c r="F46" s="31"/>
      <c r="G46" s="33">
        <v>40909</v>
      </c>
      <c r="H46" s="33">
        <v>41145</v>
      </c>
      <c r="I46" s="43">
        <v>0</v>
      </c>
      <c r="J46" s="43">
        <v>0</v>
      </c>
      <c r="K46" s="43">
        <v>57472</v>
      </c>
      <c r="L46" s="43">
        <v>60313</v>
      </c>
      <c r="M46" s="43">
        <f>J46-I46</f>
        <v>0</v>
      </c>
      <c r="N46" s="43">
        <f>L46-K46</f>
        <v>2841</v>
      </c>
      <c r="O46" s="44"/>
      <c r="P46" s="45"/>
    </row>
    <row r="47" spans="1:16" s="1" customFormat="1" ht="12.75">
      <c r="A47" s="15"/>
      <c r="B47" s="2"/>
      <c r="C47" s="6"/>
      <c r="D47" s="2"/>
      <c r="E47" s="2"/>
      <c r="F47" s="2"/>
      <c r="G47" s="3"/>
      <c r="H47" s="3"/>
      <c r="I47" s="46"/>
      <c r="J47" s="46"/>
      <c r="K47" s="46"/>
      <c r="L47" s="46"/>
      <c r="M47" s="46"/>
      <c r="N47" s="46"/>
      <c r="O47" s="47"/>
      <c r="P47" s="47"/>
    </row>
    <row r="48" spans="1:16" s="1" customFormat="1" ht="12.75">
      <c r="A48" s="20">
        <v>12</v>
      </c>
      <c r="B48" s="21" t="s">
        <v>26</v>
      </c>
      <c r="C48" s="22" t="s">
        <v>85</v>
      </c>
      <c r="D48" s="21" t="s">
        <v>27</v>
      </c>
      <c r="E48" s="21" t="s">
        <v>110</v>
      </c>
      <c r="F48" s="21" t="s">
        <v>114</v>
      </c>
      <c r="G48" s="23">
        <v>40625</v>
      </c>
      <c r="H48" s="23">
        <v>40760</v>
      </c>
      <c r="I48" s="37">
        <v>0</v>
      </c>
      <c r="J48" s="37">
        <v>0</v>
      </c>
      <c r="K48" s="37">
        <v>41382</v>
      </c>
      <c r="L48" s="37">
        <v>43220</v>
      </c>
      <c r="M48" s="37">
        <f>J48-I48</f>
        <v>0</v>
      </c>
      <c r="N48" s="37">
        <f>L48-K48</f>
        <v>1838</v>
      </c>
      <c r="O48" s="38">
        <f>J50-J48</f>
        <v>0</v>
      </c>
      <c r="P48" s="39">
        <f>L50-L48</f>
        <v>4889</v>
      </c>
    </row>
    <row r="49" spans="1:16" s="1" customFormat="1" ht="12.75">
      <c r="A49" s="25"/>
      <c r="B49" s="26" t="s">
        <v>26</v>
      </c>
      <c r="C49" s="27" t="s">
        <v>85</v>
      </c>
      <c r="D49" s="26" t="s">
        <v>27</v>
      </c>
      <c r="E49" s="26"/>
      <c r="F49" s="26"/>
      <c r="G49" s="28">
        <v>40761</v>
      </c>
      <c r="H49" s="28">
        <v>40908</v>
      </c>
      <c r="I49" s="40">
        <v>0</v>
      </c>
      <c r="J49" s="40">
        <v>0</v>
      </c>
      <c r="K49" s="40">
        <v>43220</v>
      </c>
      <c r="L49" s="40">
        <v>45122</v>
      </c>
      <c r="M49" s="40">
        <f>J49-I49</f>
        <v>0</v>
      </c>
      <c r="N49" s="40">
        <f>L49-K49</f>
        <v>1902</v>
      </c>
      <c r="O49" s="41"/>
      <c r="P49" s="42"/>
    </row>
    <row r="50" spans="1:16" s="1" customFormat="1" ht="12.75">
      <c r="A50" s="30"/>
      <c r="B50" s="31" t="s">
        <v>26</v>
      </c>
      <c r="C50" s="32" t="s">
        <v>85</v>
      </c>
      <c r="D50" s="31" t="s">
        <v>27</v>
      </c>
      <c r="E50" s="31"/>
      <c r="F50" s="31"/>
      <c r="G50" s="33">
        <v>40909</v>
      </c>
      <c r="H50" s="33">
        <v>41145</v>
      </c>
      <c r="I50" s="43">
        <v>0</v>
      </c>
      <c r="J50" s="43">
        <v>0</v>
      </c>
      <c r="K50" s="43">
        <v>45122</v>
      </c>
      <c r="L50" s="43">
        <v>48109</v>
      </c>
      <c r="M50" s="43">
        <f>J50-I50</f>
        <v>0</v>
      </c>
      <c r="N50" s="43">
        <f>L50-K50</f>
        <v>2987</v>
      </c>
      <c r="O50" s="44"/>
      <c r="P50" s="45"/>
    </row>
    <row r="51" spans="1:16" s="1" customFormat="1" ht="12.75">
      <c r="A51" s="15"/>
      <c r="B51" s="2"/>
      <c r="C51" s="6"/>
      <c r="D51" s="2"/>
      <c r="E51" s="2"/>
      <c r="F51" s="2"/>
      <c r="G51" s="3"/>
      <c r="H51" s="3"/>
      <c r="I51" s="46"/>
      <c r="J51" s="46"/>
      <c r="K51" s="46"/>
      <c r="L51" s="46"/>
      <c r="M51" s="46"/>
      <c r="N51" s="46"/>
      <c r="O51" s="47"/>
      <c r="P51" s="47"/>
    </row>
    <row r="52" spans="1:16" s="1" customFormat="1" ht="12.75">
      <c r="A52" s="20">
        <v>13</v>
      </c>
      <c r="B52" s="21" t="s">
        <v>28</v>
      </c>
      <c r="C52" s="22" t="s">
        <v>86</v>
      </c>
      <c r="D52" s="21" t="s">
        <v>29</v>
      </c>
      <c r="E52" s="21" t="s">
        <v>121</v>
      </c>
      <c r="F52" s="21" t="s">
        <v>108</v>
      </c>
      <c r="G52" s="23">
        <v>40625</v>
      </c>
      <c r="H52" s="23">
        <v>40767</v>
      </c>
      <c r="I52" s="37">
        <v>24700</v>
      </c>
      <c r="J52" s="37">
        <v>26727</v>
      </c>
      <c r="K52" s="37">
        <v>11221</v>
      </c>
      <c r="L52" s="37">
        <v>11239</v>
      </c>
      <c r="M52" s="37">
        <f>J52-I52</f>
        <v>2027</v>
      </c>
      <c r="N52" s="37">
        <f>L52-K52</f>
        <v>18</v>
      </c>
      <c r="O52" s="38">
        <f>J54-J52</f>
        <v>2974</v>
      </c>
      <c r="P52" s="39">
        <f>L54-L52</f>
        <v>11</v>
      </c>
    </row>
    <row r="53" spans="1:16" s="1" customFormat="1" ht="12.75">
      <c r="A53" s="25"/>
      <c r="B53" s="26" t="s">
        <v>28</v>
      </c>
      <c r="C53" s="27" t="s">
        <v>86</v>
      </c>
      <c r="D53" s="26" t="s">
        <v>29</v>
      </c>
      <c r="E53" s="26"/>
      <c r="F53" s="26"/>
      <c r="G53" s="28">
        <v>40768</v>
      </c>
      <c r="H53" s="28">
        <v>40908</v>
      </c>
      <c r="I53" s="40">
        <v>26727</v>
      </c>
      <c r="J53" s="40">
        <v>27896</v>
      </c>
      <c r="K53" s="40">
        <v>11239</v>
      </c>
      <c r="L53" s="40">
        <v>11243</v>
      </c>
      <c r="M53" s="40">
        <f>J53-I53</f>
        <v>1169</v>
      </c>
      <c r="N53" s="40">
        <f>L53-K53</f>
        <v>4</v>
      </c>
      <c r="O53" s="41"/>
      <c r="P53" s="42"/>
    </row>
    <row r="54" spans="1:16" s="1" customFormat="1" ht="12.75">
      <c r="A54" s="30"/>
      <c r="B54" s="31" t="s">
        <v>28</v>
      </c>
      <c r="C54" s="32" t="s">
        <v>86</v>
      </c>
      <c r="D54" s="31" t="s">
        <v>29</v>
      </c>
      <c r="E54" s="31"/>
      <c r="F54" s="31"/>
      <c r="G54" s="33">
        <v>40909</v>
      </c>
      <c r="H54" s="33">
        <v>41131</v>
      </c>
      <c r="I54" s="43">
        <v>27896</v>
      </c>
      <c r="J54" s="43">
        <v>29701</v>
      </c>
      <c r="K54" s="43">
        <v>11243</v>
      </c>
      <c r="L54" s="43">
        <v>11250</v>
      </c>
      <c r="M54" s="43">
        <f>J54-I54</f>
        <v>1805</v>
      </c>
      <c r="N54" s="43">
        <f>L54-K54</f>
        <v>7</v>
      </c>
      <c r="O54" s="44"/>
      <c r="P54" s="45"/>
    </row>
    <row r="55" spans="1:16" s="1" customFormat="1" ht="12.75">
      <c r="A55" s="15"/>
      <c r="B55" s="2"/>
      <c r="C55" s="6"/>
      <c r="D55" s="2"/>
      <c r="E55" s="2"/>
      <c r="F55" s="2"/>
      <c r="G55" s="3"/>
      <c r="H55" s="3"/>
      <c r="I55" s="46"/>
      <c r="J55" s="46"/>
      <c r="K55" s="46"/>
      <c r="L55" s="46"/>
      <c r="M55" s="46"/>
      <c r="N55" s="46"/>
      <c r="O55" s="47"/>
      <c r="P55" s="47"/>
    </row>
    <row r="56" spans="1:16" s="1" customFormat="1" ht="12.75">
      <c r="A56" s="20">
        <v>14</v>
      </c>
      <c r="B56" s="21" t="s">
        <v>30</v>
      </c>
      <c r="C56" s="22" t="s">
        <v>87</v>
      </c>
      <c r="D56" s="21" t="s">
        <v>31</v>
      </c>
      <c r="E56" s="21" t="s">
        <v>122</v>
      </c>
      <c r="F56" s="21" t="s">
        <v>112</v>
      </c>
      <c r="G56" s="23">
        <v>40625</v>
      </c>
      <c r="H56" s="23">
        <v>40759</v>
      </c>
      <c r="I56" s="37">
        <v>0</v>
      </c>
      <c r="J56" s="37">
        <v>0</v>
      </c>
      <c r="K56" s="37">
        <v>31196</v>
      </c>
      <c r="L56" s="37">
        <v>36918</v>
      </c>
      <c r="M56" s="37">
        <f>J56-I56</f>
        <v>0</v>
      </c>
      <c r="N56" s="37">
        <f>L56-K56</f>
        <v>5722</v>
      </c>
      <c r="O56" s="38">
        <f>J58-J56</f>
        <v>0</v>
      </c>
      <c r="P56" s="39">
        <f>L58-L56</f>
        <v>17314</v>
      </c>
    </row>
    <row r="57" spans="1:16" s="1" customFormat="1" ht="12.75">
      <c r="A57" s="25"/>
      <c r="B57" s="26" t="s">
        <v>30</v>
      </c>
      <c r="C57" s="27" t="s">
        <v>87</v>
      </c>
      <c r="D57" s="26" t="s">
        <v>31</v>
      </c>
      <c r="E57" s="26"/>
      <c r="F57" s="26"/>
      <c r="G57" s="28">
        <v>40760</v>
      </c>
      <c r="H57" s="28">
        <v>40908</v>
      </c>
      <c r="I57" s="40">
        <v>0</v>
      </c>
      <c r="J57" s="40">
        <v>0</v>
      </c>
      <c r="K57" s="40">
        <v>36918</v>
      </c>
      <c r="L57" s="40">
        <v>44808</v>
      </c>
      <c r="M57" s="40">
        <f>J57-I57</f>
        <v>0</v>
      </c>
      <c r="N57" s="40">
        <f>L57-K57</f>
        <v>7890</v>
      </c>
      <c r="O57" s="41"/>
      <c r="P57" s="42"/>
    </row>
    <row r="58" spans="1:16" s="1" customFormat="1" ht="12.75">
      <c r="A58" s="30"/>
      <c r="B58" s="31" t="s">
        <v>30</v>
      </c>
      <c r="C58" s="32" t="s">
        <v>87</v>
      </c>
      <c r="D58" s="31" t="s">
        <v>31</v>
      </c>
      <c r="E58" s="31"/>
      <c r="F58" s="31"/>
      <c r="G58" s="33">
        <v>40909</v>
      </c>
      <c r="H58" s="33">
        <v>41127</v>
      </c>
      <c r="I58" s="43">
        <v>0</v>
      </c>
      <c r="J58" s="43">
        <v>0</v>
      </c>
      <c r="K58" s="43">
        <v>44808</v>
      </c>
      <c r="L58" s="43">
        <v>54232</v>
      </c>
      <c r="M58" s="43">
        <f>J58-I58</f>
        <v>0</v>
      </c>
      <c r="N58" s="43">
        <f>L58-K58</f>
        <v>9424</v>
      </c>
      <c r="O58" s="44"/>
      <c r="P58" s="45"/>
    </row>
    <row r="59" spans="1:16" s="1" customFormat="1" ht="12.75">
      <c r="A59" s="15"/>
      <c r="B59" s="2"/>
      <c r="C59" s="6"/>
      <c r="D59" s="2"/>
      <c r="E59" s="2"/>
      <c r="F59" s="2"/>
      <c r="G59" s="3"/>
      <c r="H59" s="3"/>
      <c r="I59" s="46"/>
      <c r="J59" s="46"/>
      <c r="K59" s="46"/>
      <c r="L59" s="46"/>
      <c r="M59" s="46"/>
      <c r="N59" s="46"/>
      <c r="O59" s="47"/>
      <c r="P59" s="47"/>
    </row>
    <row r="60" spans="1:16" s="1" customFormat="1" ht="12.75">
      <c r="A60" s="20">
        <v>15</v>
      </c>
      <c r="B60" s="21" t="s">
        <v>32</v>
      </c>
      <c r="C60" s="22" t="s">
        <v>127</v>
      </c>
      <c r="D60" s="21" t="s">
        <v>33</v>
      </c>
      <c r="E60" s="21" t="s">
        <v>115</v>
      </c>
      <c r="F60" s="21" t="s">
        <v>118</v>
      </c>
      <c r="G60" s="23">
        <v>40625</v>
      </c>
      <c r="H60" s="23">
        <v>40767</v>
      </c>
      <c r="I60" s="37">
        <v>71247</v>
      </c>
      <c r="J60" s="37">
        <v>78859</v>
      </c>
      <c r="K60" s="37">
        <v>7610</v>
      </c>
      <c r="L60" s="37">
        <v>8730</v>
      </c>
      <c r="M60" s="37">
        <f>J60-I60</f>
        <v>7612</v>
      </c>
      <c r="N60" s="37">
        <f>L60-K60</f>
        <v>1120</v>
      </c>
      <c r="O60" s="38">
        <f>J62-J60</f>
        <v>27885</v>
      </c>
      <c r="P60" s="39">
        <f>L62-L60</f>
        <v>3471</v>
      </c>
    </row>
    <row r="61" spans="1:16" s="1" customFormat="1" ht="12.75">
      <c r="A61" s="25"/>
      <c r="B61" s="26" t="s">
        <v>32</v>
      </c>
      <c r="C61" s="27" t="s">
        <v>127</v>
      </c>
      <c r="D61" s="26" t="s">
        <v>33</v>
      </c>
      <c r="E61" s="26"/>
      <c r="F61" s="26"/>
      <c r="G61" s="28">
        <v>40768</v>
      </c>
      <c r="H61" s="28">
        <v>40908</v>
      </c>
      <c r="I61" s="40">
        <v>78859</v>
      </c>
      <c r="J61" s="40">
        <v>89791</v>
      </c>
      <c r="K61" s="40">
        <v>8730</v>
      </c>
      <c r="L61" s="40">
        <v>10090</v>
      </c>
      <c r="M61" s="40">
        <f>J61-I61</f>
        <v>10932</v>
      </c>
      <c r="N61" s="40">
        <f>L61-K61</f>
        <v>1360</v>
      </c>
      <c r="O61" s="41"/>
      <c r="P61" s="42"/>
    </row>
    <row r="62" spans="1:16" s="1" customFormat="1" ht="12.75">
      <c r="A62" s="30"/>
      <c r="B62" s="31" t="s">
        <v>32</v>
      </c>
      <c r="C62" s="32" t="s">
        <v>127</v>
      </c>
      <c r="D62" s="31" t="s">
        <v>33</v>
      </c>
      <c r="E62" s="31"/>
      <c r="F62" s="31"/>
      <c r="G62" s="33">
        <v>40909</v>
      </c>
      <c r="H62" s="33">
        <v>41131</v>
      </c>
      <c r="I62" s="43">
        <v>89791</v>
      </c>
      <c r="J62" s="43">
        <v>106744</v>
      </c>
      <c r="K62" s="43">
        <v>10090</v>
      </c>
      <c r="L62" s="43">
        <v>12201</v>
      </c>
      <c r="M62" s="43">
        <f>J62-I62</f>
        <v>16953</v>
      </c>
      <c r="N62" s="43">
        <f>L62-K62</f>
        <v>2111</v>
      </c>
      <c r="O62" s="44"/>
      <c r="P62" s="45"/>
    </row>
    <row r="63" spans="1:16" s="1" customFormat="1" ht="12.75">
      <c r="A63" s="15"/>
      <c r="B63" s="2"/>
      <c r="C63" s="6"/>
      <c r="D63" s="2"/>
      <c r="E63" s="2"/>
      <c r="F63" s="2"/>
      <c r="G63" s="3"/>
      <c r="H63" s="3"/>
      <c r="I63" s="46"/>
      <c r="J63" s="46"/>
      <c r="K63" s="46"/>
      <c r="L63" s="46"/>
      <c r="M63" s="46"/>
      <c r="N63" s="46"/>
      <c r="O63" s="47"/>
      <c r="P63" s="47"/>
    </row>
    <row r="64" spans="1:16" s="1" customFormat="1" ht="12.75">
      <c r="A64" s="20">
        <v>16</v>
      </c>
      <c r="B64" s="21" t="s">
        <v>34</v>
      </c>
      <c r="C64" s="22" t="s">
        <v>88</v>
      </c>
      <c r="D64" s="21" t="s">
        <v>35</v>
      </c>
      <c r="E64" s="21" t="s">
        <v>122</v>
      </c>
      <c r="F64" s="21" t="s">
        <v>124</v>
      </c>
      <c r="G64" s="23">
        <v>40625</v>
      </c>
      <c r="H64" s="23">
        <v>40764</v>
      </c>
      <c r="I64" s="37">
        <v>0</v>
      </c>
      <c r="J64" s="37">
        <v>0</v>
      </c>
      <c r="K64" s="37">
        <v>83533</v>
      </c>
      <c r="L64" s="37">
        <v>91067</v>
      </c>
      <c r="M64" s="37">
        <f>J64-I64</f>
        <v>0</v>
      </c>
      <c r="N64" s="37">
        <f>L64-K64</f>
        <v>7534</v>
      </c>
      <c r="O64" s="38">
        <f>J66-J64</f>
        <v>0</v>
      </c>
      <c r="P64" s="39">
        <f>L66-L64</f>
        <v>29395</v>
      </c>
    </row>
    <row r="65" spans="1:16" s="1" customFormat="1" ht="12.75">
      <c r="A65" s="25"/>
      <c r="B65" s="26" t="s">
        <v>34</v>
      </c>
      <c r="C65" s="27" t="s">
        <v>88</v>
      </c>
      <c r="D65" s="26" t="s">
        <v>35</v>
      </c>
      <c r="E65" s="26"/>
      <c r="F65" s="26"/>
      <c r="G65" s="28">
        <v>40765</v>
      </c>
      <c r="H65" s="28">
        <v>40908</v>
      </c>
      <c r="I65" s="40">
        <v>0</v>
      </c>
      <c r="J65" s="40">
        <v>0</v>
      </c>
      <c r="K65" s="40">
        <v>91067</v>
      </c>
      <c r="L65" s="40">
        <v>104099</v>
      </c>
      <c r="M65" s="40">
        <f>J65-I65</f>
        <v>0</v>
      </c>
      <c r="N65" s="40">
        <f>L65-K65</f>
        <v>13032</v>
      </c>
      <c r="O65" s="41"/>
      <c r="P65" s="42"/>
    </row>
    <row r="66" spans="1:16" s="1" customFormat="1" ht="12.75">
      <c r="A66" s="30"/>
      <c r="B66" s="31" t="s">
        <v>34</v>
      </c>
      <c r="C66" s="32" t="s">
        <v>88</v>
      </c>
      <c r="D66" s="31" t="s">
        <v>35</v>
      </c>
      <c r="E66" s="31"/>
      <c r="F66" s="31"/>
      <c r="G66" s="33">
        <v>40909</v>
      </c>
      <c r="H66" s="33">
        <v>41134</v>
      </c>
      <c r="I66" s="43">
        <v>0</v>
      </c>
      <c r="J66" s="43">
        <v>0</v>
      </c>
      <c r="K66" s="43">
        <v>104099</v>
      </c>
      <c r="L66" s="43">
        <v>120462</v>
      </c>
      <c r="M66" s="43">
        <f>J66-I66</f>
        <v>0</v>
      </c>
      <c r="N66" s="43">
        <f>L66-K66</f>
        <v>16363</v>
      </c>
      <c r="O66" s="44"/>
      <c r="P66" s="45"/>
    </row>
    <row r="67" spans="1:16" s="1" customFormat="1" ht="12.75">
      <c r="A67" s="15"/>
      <c r="B67" s="2"/>
      <c r="C67" s="6"/>
      <c r="D67" s="2"/>
      <c r="E67" s="2"/>
      <c r="F67" s="2"/>
      <c r="G67" s="3"/>
      <c r="H67" s="3"/>
      <c r="I67" s="46"/>
      <c r="J67" s="46"/>
      <c r="K67" s="46"/>
      <c r="L67" s="46"/>
      <c r="M67" s="46"/>
      <c r="N67" s="46"/>
      <c r="O67" s="47"/>
      <c r="P67" s="47"/>
    </row>
    <row r="68" spans="1:16" s="1" customFormat="1" ht="12.75">
      <c r="A68" s="20">
        <v>17</v>
      </c>
      <c r="B68" s="21" t="s">
        <v>36</v>
      </c>
      <c r="C68" s="22" t="s">
        <v>89</v>
      </c>
      <c r="D68" s="21" t="s">
        <v>37</v>
      </c>
      <c r="E68" s="21" t="s">
        <v>115</v>
      </c>
      <c r="F68" s="21" t="s">
        <v>119</v>
      </c>
      <c r="G68" s="23">
        <v>40625</v>
      </c>
      <c r="H68" s="23">
        <v>40767</v>
      </c>
      <c r="I68" s="37">
        <v>28498</v>
      </c>
      <c r="J68" s="37">
        <v>30991</v>
      </c>
      <c r="K68" s="37">
        <v>1559</v>
      </c>
      <c r="L68" s="37">
        <v>1835</v>
      </c>
      <c r="M68" s="37">
        <f>J68-I68</f>
        <v>2493</v>
      </c>
      <c r="N68" s="37">
        <f>L68-K68</f>
        <v>276</v>
      </c>
      <c r="O68" s="38">
        <f>J70-J68</f>
        <v>6466</v>
      </c>
      <c r="P68" s="39">
        <f>L70-L68</f>
        <v>866</v>
      </c>
    </row>
    <row r="69" spans="1:16" s="1" customFormat="1" ht="12.75">
      <c r="A69" s="25"/>
      <c r="B69" s="26" t="s">
        <v>36</v>
      </c>
      <c r="C69" s="27" t="s">
        <v>89</v>
      </c>
      <c r="D69" s="26" t="s">
        <v>37</v>
      </c>
      <c r="E69" s="26"/>
      <c r="F69" s="26"/>
      <c r="G69" s="28">
        <v>40768</v>
      </c>
      <c r="H69" s="28">
        <v>40908</v>
      </c>
      <c r="I69" s="40">
        <v>30991</v>
      </c>
      <c r="J69" s="40">
        <v>33525</v>
      </c>
      <c r="K69" s="40">
        <v>1835</v>
      </c>
      <c r="L69" s="40">
        <v>2174</v>
      </c>
      <c r="M69" s="40">
        <f>J69-I69</f>
        <v>2534</v>
      </c>
      <c r="N69" s="40">
        <f>L69-K69</f>
        <v>339</v>
      </c>
      <c r="O69" s="41"/>
      <c r="P69" s="42"/>
    </row>
    <row r="70" spans="1:16" s="1" customFormat="1" ht="12.75">
      <c r="A70" s="30"/>
      <c r="B70" s="31" t="s">
        <v>36</v>
      </c>
      <c r="C70" s="32" t="s">
        <v>89</v>
      </c>
      <c r="D70" s="31" t="s">
        <v>37</v>
      </c>
      <c r="E70" s="31"/>
      <c r="F70" s="31"/>
      <c r="G70" s="33">
        <v>40909</v>
      </c>
      <c r="H70" s="33">
        <v>41131</v>
      </c>
      <c r="I70" s="43">
        <v>33525</v>
      </c>
      <c r="J70" s="43">
        <v>37457</v>
      </c>
      <c r="K70" s="43">
        <v>2174</v>
      </c>
      <c r="L70" s="43">
        <v>2701</v>
      </c>
      <c r="M70" s="43">
        <f>J70-I70</f>
        <v>3932</v>
      </c>
      <c r="N70" s="43">
        <f>L70-K70</f>
        <v>527</v>
      </c>
      <c r="O70" s="44"/>
      <c r="P70" s="45"/>
    </row>
    <row r="71" spans="1:16" s="1" customFormat="1" ht="12.75">
      <c r="A71" s="15"/>
      <c r="B71" s="2"/>
      <c r="C71" s="6"/>
      <c r="D71" s="2"/>
      <c r="E71" s="2"/>
      <c r="F71" s="2"/>
      <c r="G71" s="3"/>
      <c r="H71" s="3"/>
      <c r="I71" s="46"/>
      <c r="J71" s="46"/>
      <c r="K71" s="46"/>
      <c r="L71" s="46"/>
      <c r="M71" s="46"/>
      <c r="N71" s="46"/>
      <c r="O71" s="47"/>
      <c r="P71" s="47"/>
    </row>
    <row r="72" spans="1:16" s="1" customFormat="1" ht="12.75">
      <c r="A72" s="20">
        <v>18</v>
      </c>
      <c r="B72" s="21" t="s">
        <v>38</v>
      </c>
      <c r="C72" s="22" t="s">
        <v>90</v>
      </c>
      <c r="D72" s="21" t="s">
        <v>39</v>
      </c>
      <c r="E72" s="21" t="s">
        <v>115</v>
      </c>
      <c r="F72" s="21" t="s">
        <v>139</v>
      </c>
      <c r="G72" s="23">
        <v>40625</v>
      </c>
      <c r="H72" s="23">
        <v>40760</v>
      </c>
      <c r="I72" s="37">
        <v>1382</v>
      </c>
      <c r="J72" s="37">
        <v>1582</v>
      </c>
      <c r="K72" s="37">
        <v>3375</v>
      </c>
      <c r="L72" s="37">
        <v>3877</v>
      </c>
      <c r="M72" s="37">
        <f>J72-I72</f>
        <v>200</v>
      </c>
      <c r="N72" s="37">
        <f>L72-K72</f>
        <v>502</v>
      </c>
      <c r="O72" s="38">
        <f>J74-J72</f>
        <v>558</v>
      </c>
      <c r="P72" s="39">
        <f>L74-L72</f>
        <v>1319</v>
      </c>
    </row>
    <row r="73" spans="1:16" s="1" customFormat="1" ht="12.75">
      <c r="A73" s="25"/>
      <c r="B73" s="26" t="s">
        <v>38</v>
      </c>
      <c r="C73" s="27" t="s">
        <v>90</v>
      </c>
      <c r="D73" s="26" t="s">
        <v>39</v>
      </c>
      <c r="E73" s="26"/>
      <c r="F73" s="26"/>
      <c r="G73" s="28">
        <v>40761</v>
      </c>
      <c r="H73" s="28">
        <v>40908</v>
      </c>
      <c r="I73" s="40">
        <v>1582</v>
      </c>
      <c r="J73" s="40">
        <v>1799</v>
      </c>
      <c r="K73" s="40">
        <v>3877</v>
      </c>
      <c r="L73" s="40">
        <v>4390</v>
      </c>
      <c r="M73" s="40">
        <f>J73-I73</f>
        <v>217</v>
      </c>
      <c r="N73" s="40">
        <f>L73-K73</f>
        <v>513</v>
      </c>
      <c r="O73" s="41"/>
      <c r="P73" s="42"/>
    </row>
    <row r="74" spans="1:16" s="1" customFormat="1" ht="12.75">
      <c r="A74" s="30"/>
      <c r="B74" s="31" t="s">
        <v>38</v>
      </c>
      <c r="C74" s="32" t="s">
        <v>90</v>
      </c>
      <c r="D74" s="31" t="s">
        <v>39</v>
      </c>
      <c r="E74" s="31"/>
      <c r="F74" s="31"/>
      <c r="G74" s="33">
        <v>40909</v>
      </c>
      <c r="H74" s="33">
        <v>41145</v>
      </c>
      <c r="I74" s="43">
        <v>1799</v>
      </c>
      <c r="J74" s="43">
        <v>2140</v>
      </c>
      <c r="K74" s="43">
        <v>4390</v>
      </c>
      <c r="L74" s="43">
        <v>5196</v>
      </c>
      <c r="M74" s="43">
        <f>J74-I74</f>
        <v>341</v>
      </c>
      <c r="N74" s="43">
        <f>L74-K74</f>
        <v>806</v>
      </c>
      <c r="O74" s="44"/>
      <c r="P74" s="45"/>
    </row>
    <row r="75" spans="1:16" s="1" customFormat="1" ht="12.75">
      <c r="A75" s="15"/>
      <c r="B75" s="2"/>
      <c r="C75" s="6"/>
      <c r="D75" s="2"/>
      <c r="E75" s="2"/>
      <c r="F75" s="2"/>
      <c r="G75" s="3"/>
      <c r="H75" s="3"/>
      <c r="I75" s="46"/>
      <c r="J75" s="46"/>
      <c r="K75" s="46"/>
      <c r="L75" s="46"/>
      <c r="M75" s="46"/>
      <c r="N75" s="46"/>
      <c r="O75" s="47"/>
      <c r="P75" s="47"/>
    </row>
    <row r="76" spans="1:16" s="1" customFormat="1" ht="12.75">
      <c r="A76" s="20">
        <v>19</v>
      </c>
      <c r="B76" s="21" t="s">
        <v>40</v>
      </c>
      <c r="C76" s="22" t="s">
        <v>91</v>
      </c>
      <c r="D76" s="21" t="s">
        <v>41</v>
      </c>
      <c r="E76" s="21" t="s">
        <v>110</v>
      </c>
      <c r="F76" s="21" t="s">
        <v>138</v>
      </c>
      <c r="G76" s="23">
        <v>40575</v>
      </c>
      <c r="H76" s="23">
        <v>40596</v>
      </c>
      <c r="I76" s="37">
        <v>0</v>
      </c>
      <c r="J76" s="37">
        <v>0</v>
      </c>
      <c r="K76" s="37">
        <v>4</v>
      </c>
      <c r="L76" s="37">
        <v>4</v>
      </c>
      <c r="M76" s="37">
        <f>J76-I76</f>
        <v>0</v>
      </c>
      <c r="N76" s="37">
        <f>L76-K76</f>
        <v>0</v>
      </c>
      <c r="O76" s="38">
        <f>J79-J76</f>
        <v>0</v>
      </c>
      <c r="P76" s="39">
        <f>L79-L76</f>
        <v>0</v>
      </c>
    </row>
    <row r="77" spans="1:16" s="1" customFormat="1" ht="12.75">
      <c r="A77" s="25"/>
      <c r="B77" s="26" t="s">
        <v>40</v>
      </c>
      <c r="C77" s="27" t="s">
        <v>91</v>
      </c>
      <c r="D77" s="26" t="s">
        <v>41</v>
      </c>
      <c r="E77" s="26"/>
      <c r="F77" s="26"/>
      <c r="G77" s="28">
        <v>40575</v>
      </c>
      <c r="H77" s="28">
        <v>40596</v>
      </c>
      <c r="I77" s="40">
        <v>0</v>
      </c>
      <c r="J77" s="40">
        <v>0</v>
      </c>
      <c r="K77" s="40">
        <v>4</v>
      </c>
      <c r="L77" s="40">
        <v>4</v>
      </c>
      <c r="M77" s="40">
        <f>J77-I77</f>
        <v>0</v>
      </c>
      <c r="N77" s="40">
        <f>L77-K77</f>
        <v>0</v>
      </c>
      <c r="O77" s="41"/>
      <c r="P77" s="42"/>
    </row>
    <row r="78" spans="1:16" s="1" customFormat="1" ht="12.75">
      <c r="A78" s="25"/>
      <c r="B78" s="26" t="s">
        <v>40</v>
      </c>
      <c r="C78" s="27" t="s">
        <v>91</v>
      </c>
      <c r="D78" s="26" t="s">
        <v>41</v>
      </c>
      <c r="E78" s="26"/>
      <c r="F78" s="26"/>
      <c r="G78" s="28">
        <v>40597</v>
      </c>
      <c r="H78" s="28">
        <v>40908</v>
      </c>
      <c r="I78" s="40">
        <v>0</v>
      </c>
      <c r="J78" s="40">
        <v>0</v>
      </c>
      <c r="K78" s="40">
        <v>4</v>
      </c>
      <c r="L78" s="40">
        <v>4</v>
      </c>
      <c r="M78" s="40">
        <f>J78-I78</f>
        <v>0</v>
      </c>
      <c r="N78" s="40">
        <f>L78-K78</f>
        <v>0</v>
      </c>
      <c r="O78" s="41"/>
      <c r="P78" s="42"/>
    </row>
    <row r="79" spans="1:16" s="1" customFormat="1" ht="12.75">
      <c r="A79" s="30"/>
      <c r="B79" s="31" t="s">
        <v>40</v>
      </c>
      <c r="C79" s="32" t="s">
        <v>91</v>
      </c>
      <c r="D79" s="31" t="s">
        <v>41</v>
      </c>
      <c r="E79" s="31"/>
      <c r="F79" s="31"/>
      <c r="G79" s="33">
        <v>40909</v>
      </c>
      <c r="H79" s="33">
        <v>40969</v>
      </c>
      <c r="I79" s="43">
        <v>0</v>
      </c>
      <c r="J79" s="43">
        <v>0</v>
      </c>
      <c r="K79" s="43">
        <v>4</v>
      </c>
      <c r="L79" s="43">
        <v>4</v>
      </c>
      <c r="M79" s="43">
        <f>J79-I79</f>
        <v>0</v>
      </c>
      <c r="N79" s="43">
        <f>L79-K79</f>
        <v>0</v>
      </c>
      <c r="O79" s="44"/>
      <c r="P79" s="45"/>
    </row>
    <row r="80" spans="1:16" s="1" customFormat="1" ht="12.75">
      <c r="A80" s="15"/>
      <c r="B80" s="2"/>
      <c r="C80" s="6"/>
      <c r="D80" s="2"/>
      <c r="E80" s="2"/>
      <c r="F80" s="2"/>
      <c r="G80" s="3"/>
      <c r="H80" s="3"/>
      <c r="I80" s="46"/>
      <c r="J80" s="46"/>
      <c r="K80" s="46"/>
      <c r="L80" s="46"/>
      <c r="M80" s="46"/>
      <c r="N80" s="46"/>
      <c r="O80" s="47"/>
      <c r="P80" s="47"/>
    </row>
    <row r="81" spans="1:16" s="1" customFormat="1" ht="12.75">
      <c r="A81" s="20">
        <v>20</v>
      </c>
      <c r="B81" s="21" t="s">
        <v>42</v>
      </c>
      <c r="C81" s="22" t="s">
        <v>92</v>
      </c>
      <c r="D81" s="21" t="s">
        <v>43</v>
      </c>
      <c r="E81" s="21" t="s">
        <v>122</v>
      </c>
      <c r="F81" s="21" t="s">
        <v>140</v>
      </c>
      <c r="G81" s="23">
        <v>40625</v>
      </c>
      <c r="H81" s="23">
        <v>40908</v>
      </c>
      <c r="I81" s="37">
        <v>0</v>
      </c>
      <c r="J81" s="37">
        <v>0</v>
      </c>
      <c r="K81" s="37">
        <v>108135</v>
      </c>
      <c r="L81" s="37">
        <v>116787</v>
      </c>
      <c r="M81" s="37">
        <f>J81-I81</f>
        <v>0</v>
      </c>
      <c r="N81" s="37">
        <f>L81-K81</f>
        <v>8652</v>
      </c>
      <c r="O81" s="38">
        <f>J82-I81</f>
        <v>0</v>
      </c>
      <c r="P81" s="39">
        <f>L82-K81</f>
        <v>11130</v>
      </c>
    </row>
    <row r="82" spans="1:16" s="1" customFormat="1" ht="12.75">
      <c r="A82" s="30"/>
      <c r="B82" s="31" t="s">
        <v>42</v>
      </c>
      <c r="C82" s="32" t="s">
        <v>92</v>
      </c>
      <c r="D82" s="31" t="s">
        <v>43</v>
      </c>
      <c r="E82" s="31"/>
      <c r="F82" s="31"/>
      <c r="G82" s="33">
        <v>40909</v>
      </c>
      <c r="H82" s="33">
        <v>40969</v>
      </c>
      <c r="I82" s="43">
        <v>0</v>
      </c>
      <c r="J82" s="43">
        <v>0</v>
      </c>
      <c r="K82" s="43">
        <v>116787</v>
      </c>
      <c r="L82" s="43">
        <v>119265</v>
      </c>
      <c r="M82" s="43">
        <f>J82-I82</f>
        <v>0</v>
      </c>
      <c r="N82" s="43">
        <f>L82-K82</f>
        <v>2478</v>
      </c>
      <c r="O82" s="44"/>
      <c r="P82" s="45"/>
    </row>
    <row r="83" spans="1:16" s="1" customFormat="1" ht="12.75">
      <c r="A83" s="15"/>
      <c r="B83" s="2"/>
      <c r="C83" s="6"/>
      <c r="D83" s="2"/>
      <c r="E83" s="2"/>
      <c r="F83" s="2"/>
      <c r="G83" s="3"/>
      <c r="H83" s="3"/>
      <c r="I83" s="46"/>
      <c r="J83" s="46"/>
      <c r="K83" s="46"/>
      <c r="L83" s="46"/>
      <c r="M83" s="46"/>
      <c r="N83" s="46"/>
      <c r="O83" s="47"/>
      <c r="P83" s="47"/>
    </row>
    <row r="84" spans="1:16" s="1" customFormat="1" ht="12.75">
      <c r="A84" s="20">
        <v>21</v>
      </c>
      <c r="B84" s="21" t="s">
        <v>44</v>
      </c>
      <c r="C84" s="22" t="s">
        <v>93</v>
      </c>
      <c r="D84" s="21" t="s">
        <v>45</v>
      </c>
      <c r="E84" s="21" t="s">
        <v>121</v>
      </c>
      <c r="F84" s="21" t="s">
        <v>108</v>
      </c>
      <c r="G84" s="23">
        <v>40625</v>
      </c>
      <c r="H84" s="23">
        <v>40908</v>
      </c>
      <c r="I84" s="37">
        <v>103939</v>
      </c>
      <c r="J84" s="37">
        <v>126131</v>
      </c>
      <c r="K84" s="37">
        <v>7085</v>
      </c>
      <c r="L84" s="37">
        <v>11580</v>
      </c>
      <c r="M84" s="37">
        <f>J84-I84</f>
        <v>22192</v>
      </c>
      <c r="N84" s="37">
        <f>L84-K84</f>
        <v>4495</v>
      </c>
      <c r="O84" s="38">
        <f>J85-I84</f>
        <v>30369</v>
      </c>
      <c r="P84" s="39">
        <f>L85-K84</f>
        <v>6152</v>
      </c>
    </row>
    <row r="85" spans="1:16" s="1" customFormat="1" ht="12.75">
      <c r="A85" s="30"/>
      <c r="B85" s="31" t="s">
        <v>44</v>
      </c>
      <c r="C85" s="32" t="s">
        <v>93</v>
      </c>
      <c r="D85" s="31" t="s">
        <v>45</v>
      </c>
      <c r="E85" s="31"/>
      <c r="F85" s="31"/>
      <c r="G85" s="33">
        <v>40909</v>
      </c>
      <c r="H85" s="33">
        <v>40969</v>
      </c>
      <c r="I85" s="43">
        <v>126131</v>
      </c>
      <c r="J85" s="43">
        <v>134308</v>
      </c>
      <c r="K85" s="43">
        <v>11580</v>
      </c>
      <c r="L85" s="43">
        <v>13237</v>
      </c>
      <c r="M85" s="43">
        <f>J85-I85</f>
        <v>8177</v>
      </c>
      <c r="N85" s="43">
        <f>L85-K85</f>
        <v>1657</v>
      </c>
      <c r="O85" s="44"/>
      <c r="P85" s="45"/>
    </row>
    <row r="86" spans="1:16" s="1" customFormat="1" ht="12.75">
      <c r="A86" s="15"/>
      <c r="B86" s="2"/>
      <c r="C86" s="6"/>
      <c r="D86" s="2"/>
      <c r="E86" s="2"/>
      <c r="F86" s="2"/>
      <c r="G86" s="3"/>
      <c r="H86" s="3"/>
      <c r="I86" s="46"/>
      <c r="J86" s="46"/>
      <c r="K86" s="46"/>
      <c r="L86" s="46"/>
      <c r="M86" s="46"/>
      <c r="N86" s="46"/>
      <c r="O86" s="47"/>
      <c r="P86" s="47"/>
    </row>
    <row r="87" spans="1:16" s="1" customFormat="1" ht="12.75">
      <c r="A87" s="20">
        <v>22</v>
      </c>
      <c r="B87" s="21" t="s">
        <v>46</v>
      </c>
      <c r="C87" s="22" t="s">
        <v>94</v>
      </c>
      <c r="D87" s="21" t="s">
        <v>47</v>
      </c>
      <c r="E87" s="21" t="s">
        <v>122</v>
      </c>
      <c r="F87" s="21" t="s">
        <v>109</v>
      </c>
      <c r="G87" s="23">
        <v>40625</v>
      </c>
      <c r="H87" s="23">
        <v>40908</v>
      </c>
      <c r="I87" s="37">
        <v>0</v>
      </c>
      <c r="J87" s="37">
        <v>0</v>
      </c>
      <c r="K87" s="37">
        <v>44531</v>
      </c>
      <c r="L87" s="37">
        <v>50759</v>
      </c>
      <c r="M87" s="37">
        <f>J87-I87</f>
        <v>0</v>
      </c>
      <c r="N87" s="37">
        <f>L87-K87</f>
        <v>6228</v>
      </c>
      <c r="O87" s="38">
        <f>J88-I87</f>
        <v>0</v>
      </c>
      <c r="P87" s="39">
        <f>L88-K87</f>
        <v>8038</v>
      </c>
    </row>
    <row r="88" spans="1:16" s="1" customFormat="1" ht="12.75">
      <c r="A88" s="30"/>
      <c r="B88" s="31" t="s">
        <v>46</v>
      </c>
      <c r="C88" s="32" t="s">
        <v>94</v>
      </c>
      <c r="D88" s="31" t="s">
        <v>47</v>
      </c>
      <c r="E88" s="31"/>
      <c r="F88" s="31"/>
      <c r="G88" s="33">
        <v>40909</v>
      </c>
      <c r="H88" s="33">
        <v>40970</v>
      </c>
      <c r="I88" s="43">
        <v>0</v>
      </c>
      <c r="J88" s="43">
        <v>0</v>
      </c>
      <c r="K88" s="43">
        <v>50759</v>
      </c>
      <c r="L88" s="43">
        <v>52569</v>
      </c>
      <c r="M88" s="43">
        <f>J88-I88</f>
        <v>0</v>
      </c>
      <c r="N88" s="43">
        <f>L88-K88</f>
        <v>1810</v>
      </c>
      <c r="O88" s="44"/>
      <c r="P88" s="45"/>
    </row>
    <row r="89" spans="1:16" s="1" customFormat="1" ht="12.75">
      <c r="A89" s="15"/>
      <c r="B89" s="2"/>
      <c r="C89" s="6"/>
      <c r="D89" s="2"/>
      <c r="E89" s="2"/>
      <c r="F89" s="2"/>
      <c r="G89" s="3"/>
      <c r="H89" s="3"/>
      <c r="I89" s="46"/>
      <c r="J89" s="46"/>
      <c r="K89" s="46"/>
      <c r="L89" s="46"/>
      <c r="M89" s="46"/>
      <c r="N89" s="46"/>
      <c r="O89" s="47"/>
      <c r="P89" s="47"/>
    </row>
    <row r="90" spans="1:16" s="1" customFormat="1" ht="12.75">
      <c r="A90" s="20">
        <v>23</v>
      </c>
      <c r="B90" s="21" t="s">
        <v>48</v>
      </c>
      <c r="C90" s="22" t="s">
        <v>95</v>
      </c>
      <c r="D90" s="21" t="s">
        <v>49</v>
      </c>
      <c r="E90" s="21" t="s">
        <v>115</v>
      </c>
      <c r="F90" s="21" t="s">
        <v>119</v>
      </c>
      <c r="G90" s="23">
        <v>40625</v>
      </c>
      <c r="H90" s="23">
        <v>40908</v>
      </c>
      <c r="I90" s="37">
        <v>14741</v>
      </c>
      <c r="J90" s="37">
        <v>34725</v>
      </c>
      <c r="K90" s="37">
        <v>13372</v>
      </c>
      <c r="L90" s="37">
        <v>14840</v>
      </c>
      <c r="M90" s="37">
        <f>J90-I90</f>
        <v>19984</v>
      </c>
      <c r="N90" s="37">
        <f>L90-K90</f>
        <v>1468</v>
      </c>
      <c r="O90" s="38">
        <f>J91-I90</f>
        <v>25725</v>
      </c>
      <c r="P90" s="39">
        <f>L91-K90</f>
        <v>1890</v>
      </c>
    </row>
    <row r="91" spans="1:16" s="1" customFormat="1" ht="12.75">
      <c r="A91" s="30"/>
      <c r="B91" s="31" t="s">
        <v>48</v>
      </c>
      <c r="C91" s="32" t="s">
        <v>95</v>
      </c>
      <c r="D91" s="31" t="s">
        <v>49</v>
      </c>
      <c r="E91" s="31"/>
      <c r="F91" s="31"/>
      <c r="G91" s="33">
        <v>40909</v>
      </c>
      <c r="H91" s="33">
        <v>40970</v>
      </c>
      <c r="I91" s="43">
        <v>34725</v>
      </c>
      <c r="J91" s="43">
        <v>40466</v>
      </c>
      <c r="K91" s="43">
        <v>14840</v>
      </c>
      <c r="L91" s="43">
        <v>15262</v>
      </c>
      <c r="M91" s="43">
        <f>J91-I91</f>
        <v>5741</v>
      </c>
      <c r="N91" s="43">
        <f>L91-K91</f>
        <v>422</v>
      </c>
      <c r="O91" s="44"/>
      <c r="P91" s="45"/>
    </row>
    <row r="92" spans="1:16" s="1" customFormat="1" ht="12.75">
      <c r="A92" s="15"/>
      <c r="B92" s="2"/>
      <c r="C92" s="6"/>
      <c r="D92" s="2"/>
      <c r="E92" s="2"/>
      <c r="F92" s="2"/>
      <c r="G92" s="3"/>
      <c r="H92" s="3"/>
      <c r="I92" s="46"/>
      <c r="J92" s="46"/>
      <c r="K92" s="46"/>
      <c r="L92" s="46"/>
      <c r="M92" s="46"/>
      <c r="N92" s="46"/>
      <c r="O92" s="47"/>
      <c r="P92" s="47"/>
    </row>
    <row r="93" spans="1:16" s="1" customFormat="1" ht="12.75">
      <c r="A93" s="20">
        <v>24</v>
      </c>
      <c r="B93" s="21" t="s">
        <v>50</v>
      </c>
      <c r="C93" s="22" t="s">
        <v>96</v>
      </c>
      <c r="D93" s="21" t="s">
        <v>51</v>
      </c>
      <c r="E93" s="21" t="s">
        <v>122</v>
      </c>
      <c r="F93" s="21" t="s">
        <v>140</v>
      </c>
      <c r="G93" s="23">
        <v>40625</v>
      </c>
      <c r="H93" s="23">
        <v>40908</v>
      </c>
      <c r="I93" s="37">
        <v>0</v>
      </c>
      <c r="J93" s="37">
        <v>0</v>
      </c>
      <c r="K93" s="37">
        <v>178879</v>
      </c>
      <c r="L93" s="37">
        <v>193122</v>
      </c>
      <c r="M93" s="37">
        <f>J93-I93</f>
        <v>0</v>
      </c>
      <c r="N93" s="37">
        <f>L93-K93</f>
        <v>14243</v>
      </c>
      <c r="O93" s="38">
        <f>J94-I93</f>
        <v>0</v>
      </c>
      <c r="P93" s="39">
        <f>L94-K93</f>
        <v>19864</v>
      </c>
    </row>
    <row r="94" spans="1:16" s="1" customFormat="1" ht="12.75">
      <c r="A94" s="30"/>
      <c r="B94" s="31" t="s">
        <v>50</v>
      </c>
      <c r="C94" s="32" t="s">
        <v>96</v>
      </c>
      <c r="D94" s="31" t="s">
        <v>51</v>
      </c>
      <c r="E94" s="31"/>
      <c r="F94" s="31"/>
      <c r="G94" s="33">
        <v>40909</v>
      </c>
      <c r="H94" s="33">
        <v>40997</v>
      </c>
      <c r="I94" s="43">
        <v>0</v>
      </c>
      <c r="J94" s="43">
        <v>0</v>
      </c>
      <c r="K94" s="43">
        <v>193122</v>
      </c>
      <c r="L94" s="43">
        <v>198743</v>
      </c>
      <c r="M94" s="43">
        <f>J94-I94</f>
        <v>0</v>
      </c>
      <c r="N94" s="43">
        <f>L94-K94</f>
        <v>5621</v>
      </c>
      <c r="O94" s="44"/>
      <c r="P94" s="45"/>
    </row>
    <row r="95" spans="1:16" s="1" customFormat="1" ht="12.75">
      <c r="A95" s="15"/>
      <c r="B95" s="2"/>
      <c r="C95" s="6"/>
      <c r="D95" s="2"/>
      <c r="E95" s="2"/>
      <c r="F95" s="2"/>
      <c r="G95" s="3"/>
      <c r="H95" s="3"/>
      <c r="I95" s="46"/>
      <c r="J95" s="46"/>
      <c r="K95" s="46"/>
      <c r="L95" s="46"/>
      <c r="M95" s="46"/>
      <c r="N95" s="46"/>
      <c r="O95" s="47"/>
      <c r="P95" s="47"/>
    </row>
    <row r="96" spans="1:16" s="1" customFormat="1" ht="12.75">
      <c r="A96" s="20">
        <v>25</v>
      </c>
      <c r="B96" s="21" t="s">
        <v>52</v>
      </c>
      <c r="C96" s="22" t="s">
        <v>97</v>
      </c>
      <c r="D96" s="21" t="s">
        <v>53</v>
      </c>
      <c r="E96" s="21" t="s">
        <v>122</v>
      </c>
      <c r="F96" s="21" t="s">
        <v>140</v>
      </c>
      <c r="G96" s="23">
        <v>40625</v>
      </c>
      <c r="H96" s="23">
        <v>40908</v>
      </c>
      <c r="I96" s="37">
        <v>0</v>
      </c>
      <c r="J96" s="37">
        <v>0</v>
      </c>
      <c r="K96" s="37">
        <v>84054</v>
      </c>
      <c r="L96" s="37">
        <v>89593</v>
      </c>
      <c r="M96" s="37">
        <f>J96-I96</f>
        <v>0</v>
      </c>
      <c r="N96" s="37">
        <f>L96-K96</f>
        <v>5539</v>
      </c>
      <c r="O96" s="38">
        <f>J97-I96</f>
        <v>0</v>
      </c>
      <c r="P96" s="39">
        <f>L97-K96</f>
        <v>7706</v>
      </c>
    </row>
    <row r="97" spans="1:16" s="1" customFormat="1" ht="12.75">
      <c r="A97" s="30"/>
      <c r="B97" s="31" t="s">
        <v>52</v>
      </c>
      <c r="C97" s="32" t="s">
        <v>97</v>
      </c>
      <c r="D97" s="31" t="s">
        <v>53</v>
      </c>
      <c r="E97" s="31"/>
      <c r="F97" s="31"/>
      <c r="G97" s="33">
        <v>40909</v>
      </c>
      <c r="H97" s="33">
        <v>40996</v>
      </c>
      <c r="I97" s="43">
        <v>0</v>
      </c>
      <c r="J97" s="43">
        <v>0</v>
      </c>
      <c r="K97" s="43">
        <v>89593</v>
      </c>
      <c r="L97" s="43">
        <v>91760</v>
      </c>
      <c r="M97" s="43">
        <f>J97-I97</f>
        <v>0</v>
      </c>
      <c r="N97" s="43">
        <f>L97-K97</f>
        <v>2167</v>
      </c>
      <c r="O97" s="44"/>
      <c r="P97" s="45"/>
    </row>
    <row r="98" spans="1:16" s="1" customFormat="1" ht="12.75">
      <c r="A98" s="15"/>
      <c r="B98" s="2"/>
      <c r="C98" s="6"/>
      <c r="D98" s="2"/>
      <c r="E98" s="2"/>
      <c r="F98" s="2"/>
      <c r="G98" s="3"/>
      <c r="H98" s="3"/>
      <c r="I98" s="46"/>
      <c r="J98" s="46"/>
      <c r="K98" s="46"/>
      <c r="L98" s="46"/>
      <c r="M98" s="46"/>
      <c r="N98" s="46"/>
      <c r="O98" s="47"/>
      <c r="P98" s="47"/>
    </row>
    <row r="99" spans="1:16" s="1" customFormat="1" ht="12.75">
      <c r="A99" s="20">
        <v>26</v>
      </c>
      <c r="B99" s="21" t="s">
        <v>54</v>
      </c>
      <c r="C99" s="22" t="s">
        <v>98</v>
      </c>
      <c r="D99" s="21" t="s">
        <v>55</v>
      </c>
      <c r="E99" s="21" t="s">
        <v>110</v>
      </c>
      <c r="F99" s="21" t="s">
        <v>111</v>
      </c>
      <c r="G99" s="23">
        <v>40625</v>
      </c>
      <c r="H99" s="23">
        <v>40908</v>
      </c>
      <c r="I99" s="37">
        <v>0</v>
      </c>
      <c r="J99" s="37">
        <v>0</v>
      </c>
      <c r="K99" s="37">
        <v>9134</v>
      </c>
      <c r="L99" s="37">
        <v>11492</v>
      </c>
      <c r="M99" s="37">
        <f>J99-I99</f>
        <v>0</v>
      </c>
      <c r="N99" s="37">
        <f>L99-K99</f>
        <v>2358</v>
      </c>
      <c r="O99" s="38">
        <f>J100-I99</f>
        <v>0</v>
      </c>
      <c r="P99" s="39">
        <f>L100-K99</f>
        <v>3197</v>
      </c>
    </row>
    <row r="100" spans="1:16" s="1" customFormat="1" ht="12.75">
      <c r="A100" s="30"/>
      <c r="B100" s="31" t="s">
        <v>54</v>
      </c>
      <c r="C100" s="32" t="s">
        <v>98</v>
      </c>
      <c r="D100" s="31" t="s">
        <v>55</v>
      </c>
      <c r="E100" s="31"/>
      <c r="F100" s="31"/>
      <c r="G100" s="33">
        <v>40909</v>
      </c>
      <c r="H100" s="33">
        <v>40996</v>
      </c>
      <c r="I100" s="43">
        <v>0</v>
      </c>
      <c r="J100" s="43">
        <v>0</v>
      </c>
      <c r="K100" s="43">
        <v>11492</v>
      </c>
      <c r="L100" s="43">
        <v>12331</v>
      </c>
      <c r="M100" s="43">
        <f>J100-I100</f>
        <v>0</v>
      </c>
      <c r="N100" s="43">
        <f>L100-K100</f>
        <v>839</v>
      </c>
      <c r="O100" s="44"/>
      <c r="P100" s="45"/>
    </row>
    <row r="101" spans="1:16" s="1" customFormat="1" ht="12.75">
      <c r="A101" s="15"/>
      <c r="B101" s="2"/>
      <c r="C101" s="6"/>
      <c r="D101" s="2"/>
      <c r="E101" s="2"/>
      <c r="F101" s="2"/>
      <c r="G101" s="3"/>
      <c r="H101" s="3"/>
      <c r="I101" s="46"/>
      <c r="J101" s="46"/>
      <c r="K101" s="46"/>
      <c r="L101" s="46"/>
      <c r="M101" s="46"/>
      <c r="N101" s="46"/>
      <c r="O101" s="47"/>
      <c r="P101" s="47"/>
    </row>
    <row r="102" spans="1:16" s="1" customFormat="1" ht="12.75">
      <c r="A102" s="20">
        <v>27</v>
      </c>
      <c r="B102" s="21" t="s">
        <v>56</v>
      </c>
      <c r="C102" s="22" t="s">
        <v>117</v>
      </c>
      <c r="D102" s="21" t="s">
        <v>57</v>
      </c>
      <c r="E102" s="21" t="s">
        <v>115</v>
      </c>
      <c r="F102" s="21" t="s">
        <v>116</v>
      </c>
      <c r="G102" s="23">
        <v>40625</v>
      </c>
      <c r="H102" s="23">
        <v>40908</v>
      </c>
      <c r="I102" s="37">
        <v>36554</v>
      </c>
      <c r="J102" s="37">
        <v>41759</v>
      </c>
      <c r="K102" s="37">
        <v>5417</v>
      </c>
      <c r="L102" s="37">
        <v>6230</v>
      </c>
      <c r="M102" s="37">
        <f>J102-I102</f>
        <v>5205</v>
      </c>
      <c r="N102" s="37">
        <f>L102-K102</f>
        <v>813</v>
      </c>
      <c r="O102" s="38">
        <f>J103-I102</f>
        <v>7247</v>
      </c>
      <c r="P102" s="39">
        <f>L103-K102</f>
        <v>1133</v>
      </c>
    </row>
    <row r="103" spans="1:16" s="1" customFormat="1" ht="12.75">
      <c r="A103" s="30"/>
      <c r="B103" s="31" t="s">
        <v>56</v>
      </c>
      <c r="C103" s="32" t="s">
        <v>117</v>
      </c>
      <c r="D103" s="31" t="s">
        <v>57</v>
      </c>
      <c r="E103" s="31"/>
      <c r="F103" s="31"/>
      <c r="G103" s="33">
        <v>40909</v>
      </c>
      <c r="H103" s="33">
        <v>40996</v>
      </c>
      <c r="I103" s="43">
        <v>41759</v>
      </c>
      <c r="J103" s="43">
        <v>43801</v>
      </c>
      <c r="K103" s="43">
        <v>6230</v>
      </c>
      <c r="L103" s="43">
        <v>6550</v>
      </c>
      <c r="M103" s="43">
        <f>J103-I103</f>
        <v>2042</v>
      </c>
      <c r="N103" s="43">
        <f>L103-K103</f>
        <v>320</v>
      </c>
      <c r="O103" s="44"/>
      <c r="P103" s="45"/>
    </row>
    <row r="104" spans="1:16" s="1" customFormat="1" ht="12.75">
      <c r="A104" s="15"/>
      <c r="B104" s="2"/>
      <c r="C104" s="6"/>
      <c r="D104" s="2"/>
      <c r="E104" s="2"/>
      <c r="F104" s="2"/>
      <c r="G104" s="3"/>
      <c r="H104" s="3"/>
      <c r="I104" s="46"/>
      <c r="J104" s="46"/>
      <c r="K104" s="46"/>
      <c r="L104" s="46"/>
      <c r="M104" s="46"/>
      <c r="N104" s="46"/>
      <c r="O104" s="47"/>
      <c r="P104" s="47"/>
    </row>
    <row r="105" spans="1:16" s="1" customFormat="1" ht="12.75">
      <c r="A105" s="20">
        <v>28</v>
      </c>
      <c r="B105" s="21" t="s">
        <v>58</v>
      </c>
      <c r="C105" s="22" t="s">
        <v>99</v>
      </c>
      <c r="D105" s="21" t="s">
        <v>59</v>
      </c>
      <c r="E105" s="24" t="s">
        <v>122</v>
      </c>
      <c r="F105" s="24" t="s">
        <v>140</v>
      </c>
      <c r="G105" s="23">
        <v>40625</v>
      </c>
      <c r="H105" s="23">
        <v>40908</v>
      </c>
      <c r="I105" s="37">
        <v>0</v>
      </c>
      <c r="J105" s="37">
        <v>0</v>
      </c>
      <c r="K105" s="37">
        <v>94375</v>
      </c>
      <c r="L105" s="37">
        <v>101484</v>
      </c>
      <c r="M105" s="37">
        <f>J105-I105</f>
        <v>0</v>
      </c>
      <c r="N105" s="37">
        <f>L105-K105</f>
        <v>7109</v>
      </c>
      <c r="O105" s="38">
        <f>J106-I105</f>
        <v>0</v>
      </c>
      <c r="P105" s="39">
        <f>L106-K105</f>
        <v>9890</v>
      </c>
    </row>
    <row r="106" spans="1:16" s="1" customFormat="1" ht="12.75">
      <c r="A106" s="30"/>
      <c r="B106" s="31" t="s">
        <v>58</v>
      </c>
      <c r="C106" s="32" t="s">
        <v>99</v>
      </c>
      <c r="D106" s="31" t="s">
        <v>59</v>
      </c>
      <c r="E106" s="31"/>
      <c r="F106" s="31"/>
      <c r="G106" s="33">
        <v>40909</v>
      </c>
      <c r="H106" s="33">
        <v>40996</v>
      </c>
      <c r="I106" s="43">
        <v>0</v>
      </c>
      <c r="J106" s="43">
        <v>0</v>
      </c>
      <c r="K106" s="43">
        <v>101484</v>
      </c>
      <c r="L106" s="43">
        <v>104265</v>
      </c>
      <c r="M106" s="43">
        <f>J106-I106</f>
        <v>0</v>
      </c>
      <c r="N106" s="43">
        <f>L106-K106</f>
        <v>2781</v>
      </c>
      <c r="O106" s="44"/>
      <c r="P106" s="45"/>
    </row>
    <row r="107" spans="1:16" s="1" customFormat="1" ht="12.75">
      <c r="A107" s="15"/>
      <c r="B107" s="2"/>
      <c r="C107" s="6"/>
      <c r="D107" s="2"/>
      <c r="E107" s="2"/>
      <c r="F107" s="2"/>
      <c r="G107" s="3"/>
      <c r="H107" s="3"/>
      <c r="I107" s="46"/>
      <c r="J107" s="46"/>
      <c r="K107" s="46"/>
      <c r="L107" s="46"/>
      <c r="M107" s="46"/>
      <c r="N107" s="46"/>
      <c r="O107" s="47"/>
      <c r="P107" s="47"/>
    </row>
    <row r="108" spans="1:16" s="1" customFormat="1" ht="12.75">
      <c r="A108" s="20">
        <v>29</v>
      </c>
      <c r="B108" s="21" t="s">
        <v>60</v>
      </c>
      <c r="C108" s="22" t="s">
        <v>100</v>
      </c>
      <c r="D108" s="21" t="s">
        <v>61</v>
      </c>
      <c r="E108" s="21" t="s">
        <v>122</v>
      </c>
      <c r="F108" s="21" t="s">
        <v>109</v>
      </c>
      <c r="G108" s="23">
        <v>40625</v>
      </c>
      <c r="H108" s="23">
        <v>40767</v>
      </c>
      <c r="I108" s="37">
        <v>0</v>
      </c>
      <c r="J108" s="37">
        <v>0</v>
      </c>
      <c r="K108" s="37">
        <v>9736</v>
      </c>
      <c r="L108" s="37">
        <v>10117</v>
      </c>
      <c r="M108" s="37">
        <f>J108-I108</f>
        <v>0</v>
      </c>
      <c r="N108" s="37">
        <f>L108-K108</f>
        <v>381</v>
      </c>
      <c r="O108" s="38">
        <f>J110-J108</f>
        <v>0</v>
      </c>
      <c r="P108" s="39">
        <f>L110-L108</f>
        <v>1037</v>
      </c>
    </row>
    <row r="109" spans="1:16" s="1" customFormat="1" ht="12.75">
      <c r="A109" s="25"/>
      <c r="B109" s="26" t="s">
        <v>60</v>
      </c>
      <c r="C109" s="27" t="s">
        <v>100</v>
      </c>
      <c r="D109" s="26" t="s">
        <v>61</v>
      </c>
      <c r="E109" s="26"/>
      <c r="F109" s="26"/>
      <c r="G109" s="28">
        <v>40768</v>
      </c>
      <c r="H109" s="28">
        <v>40908</v>
      </c>
      <c r="I109" s="40">
        <v>0</v>
      </c>
      <c r="J109" s="40">
        <v>0</v>
      </c>
      <c r="K109" s="40">
        <v>10117</v>
      </c>
      <c r="L109" s="40">
        <v>10576</v>
      </c>
      <c r="M109" s="40">
        <f>J109-I109</f>
        <v>0</v>
      </c>
      <c r="N109" s="40">
        <f>L109-K109</f>
        <v>459</v>
      </c>
      <c r="O109" s="41"/>
      <c r="P109" s="42"/>
    </row>
    <row r="110" spans="1:16" s="1" customFormat="1" ht="12.75">
      <c r="A110" s="30"/>
      <c r="B110" s="31" t="s">
        <v>60</v>
      </c>
      <c r="C110" s="32" t="s">
        <v>100</v>
      </c>
      <c r="D110" s="31" t="s">
        <v>61</v>
      </c>
      <c r="E110" s="31"/>
      <c r="F110" s="31"/>
      <c r="G110" s="33">
        <v>40909</v>
      </c>
      <c r="H110" s="33">
        <v>41131</v>
      </c>
      <c r="I110" s="43">
        <v>0</v>
      </c>
      <c r="J110" s="43">
        <v>0</v>
      </c>
      <c r="K110" s="43">
        <v>10576</v>
      </c>
      <c r="L110" s="43">
        <v>11154</v>
      </c>
      <c r="M110" s="43">
        <f>J110-I110</f>
        <v>0</v>
      </c>
      <c r="N110" s="43">
        <f>L110-K110</f>
        <v>578</v>
      </c>
      <c r="O110" s="44"/>
      <c r="P110" s="45"/>
    </row>
    <row r="111" spans="1:16" s="1" customFormat="1" ht="12.75">
      <c r="A111" s="15"/>
      <c r="B111" s="2"/>
      <c r="C111" s="6"/>
      <c r="D111" s="2"/>
      <c r="E111" s="2"/>
      <c r="F111" s="2"/>
      <c r="G111" s="3"/>
      <c r="H111" s="3"/>
      <c r="I111" s="46"/>
      <c r="J111" s="46"/>
      <c r="K111" s="46"/>
      <c r="L111" s="46"/>
      <c r="M111" s="46"/>
      <c r="N111" s="46"/>
      <c r="O111" s="47"/>
      <c r="P111" s="47"/>
    </row>
    <row r="112" spans="1:16" s="1" customFormat="1" ht="12.75">
      <c r="A112" s="20">
        <v>30</v>
      </c>
      <c r="B112" s="21" t="s">
        <v>62</v>
      </c>
      <c r="C112" s="22" t="s">
        <v>101</v>
      </c>
      <c r="D112" s="21" t="s">
        <v>63</v>
      </c>
      <c r="E112" s="21" t="s">
        <v>110</v>
      </c>
      <c r="F112" s="21" t="s">
        <v>108</v>
      </c>
      <c r="G112" s="23">
        <v>40625</v>
      </c>
      <c r="H112" s="23">
        <v>40759</v>
      </c>
      <c r="I112" s="37">
        <v>0</v>
      </c>
      <c r="J112" s="37">
        <v>0</v>
      </c>
      <c r="K112" s="37">
        <v>12643</v>
      </c>
      <c r="L112" s="37">
        <v>12795</v>
      </c>
      <c r="M112" s="37">
        <f>J112-I112</f>
        <v>0</v>
      </c>
      <c r="N112" s="37">
        <f>L112-K112</f>
        <v>152</v>
      </c>
      <c r="O112" s="38">
        <f>J115-J112</f>
        <v>0</v>
      </c>
      <c r="P112" s="39">
        <f>L115-L112</f>
        <v>606</v>
      </c>
    </row>
    <row r="113" spans="1:16" s="1" customFormat="1" ht="12.75">
      <c r="A113" s="25"/>
      <c r="B113" s="26" t="s">
        <v>62</v>
      </c>
      <c r="C113" s="27" t="s">
        <v>101</v>
      </c>
      <c r="D113" s="26" t="s">
        <v>63</v>
      </c>
      <c r="E113" s="26"/>
      <c r="F113" s="26"/>
      <c r="G113" s="28">
        <v>40760</v>
      </c>
      <c r="H113" s="28">
        <v>40908</v>
      </c>
      <c r="I113" s="40">
        <v>0</v>
      </c>
      <c r="J113" s="40">
        <v>0</v>
      </c>
      <c r="K113" s="40">
        <v>12795</v>
      </c>
      <c r="L113" s="40">
        <v>13074</v>
      </c>
      <c r="M113" s="40">
        <f>J113-I113</f>
        <v>0</v>
      </c>
      <c r="N113" s="40">
        <f>L113-K113</f>
        <v>279</v>
      </c>
      <c r="O113" s="41"/>
      <c r="P113" s="42"/>
    </row>
    <row r="114" spans="1:16" s="1" customFormat="1" ht="12.75">
      <c r="A114" s="25"/>
      <c r="B114" s="26" t="s">
        <v>62</v>
      </c>
      <c r="C114" s="27" t="s">
        <v>101</v>
      </c>
      <c r="D114" s="26" t="s">
        <v>63</v>
      </c>
      <c r="E114" s="26"/>
      <c r="F114" s="26"/>
      <c r="G114" s="28">
        <v>40909</v>
      </c>
      <c r="H114" s="28">
        <v>40963</v>
      </c>
      <c r="I114" s="40">
        <v>0</v>
      </c>
      <c r="J114" s="40">
        <v>0</v>
      </c>
      <c r="K114" s="40">
        <v>13074</v>
      </c>
      <c r="L114" s="40">
        <v>13193</v>
      </c>
      <c r="M114" s="40">
        <f>J114-I114</f>
        <v>0</v>
      </c>
      <c r="N114" s="40">
        <f>L114-K114</f>
        <v>119</v>
      </c>
      <c r="O114" s="41"/>
      <c r="P114" s="42"/>
    </row>
    <row r="115" spans="1:16" s="1" customFormat="1" ht="12.75">
      <c r="A115" s="30"/>
      <c r="B115" s="31" t="s">
        <v>62</v>
      </c>
      <c r="C115" s="32" t="s">
        <v>101</v>
      </c>
      <c r="D115" s="31" t="s">
        <v>63</v>
      </c>
      <c r="E115" s="31"/>
      <c r="F115" s="31"/>
      <c r="G115" s="33">
        <v>40964</v>
      </c>
      <c r="H115" s="33">
        <v>41134</v>
      </c>
      <c r="I115" s="43">
        <v>0</v>
      </c>
      <c r="J115" s="43">
        <v>0</v>
      </c>
      <c r="K115" s="43">
        <v>13193</v>
      </c>
      <c r="L115" s="43">
        <v>13401</v>
      </c>
      <c r="M115" s="43">
        <f>J115-I115</f>
        <v>0</v>
      </c>
      <c r="N115" s="43">
        <f>L115-K115</f>
        <v>208</v>
      </c>
      <c r="O115" s="44"/>
      <c r="P115" s="45"/>
    </row>
    <row r="116" spans="1:16" s="1" customFormat="1" ht="12.75">
      <c r="A116" s="15"/>
      <c r="B116" s="2"/>
      <c r="C116" s="6"/>
      <c r="D116" s="2"/>
      <c r="E116" s="2"/>
      <c r="F116" s="2"/>
      <c r="G116" s="3"/>
      <c r="H116" s="3"/>
      <c r="I116" s="46"/>
      <c r="J116" s="46"/>
      <c r="K116" s="46"/>
      <c r="L116" s="46"/>
      <c r="M116" s="46"/>
      <c r="N116" s="46"/>
      <c r="O116" s="47"/>
      <c r="P116" s="47"/>
    </row>
    <row r="117" spans="1:16" s="1" customFormat="1" ht="12.75">
      <c r="A117" s="20">
        <v>31</v>
      </c>
      <c r="B117" s="21" t="s">
        <v>64</v>
      </c>
      <c r="C117" s="22" t="s">
        <v>128</v>
      </c>
      <c r="D117" s="21" t="s">
        <v>65</v>
      </c>
      <c r="E117" s="21" t="s">
        <v>105</v>
      </c>
      <c r="F117" s="21" t="s">
        <v>108</v>
      </c>
      <c r="G117" s="23">
        <v>40625</v>
      </c>
      <c r="H117" s="23">
        <v>40767</v>
      </c>
      <c r="I117" s="37">
        <v>0</v>
      </c>
      <c r="J117" s="37">
        <v>0</v>
      </c>
      <c r="K117" s="37">
        <v>0</v>
      </c>
      <c r="L117" s="37">
        <v>3850</v>
      </c>
      <c r="M117" s="37">
        <f>J117-I117</f>
        <v>0</v>
      </c>
      <c r="N117" s="37">
        <f>L117-K117</f>
        <v>3850</v>
      </c>
      <c r="O117" s="38">
        <f>J119-J117</f>
        <v>0</v>
      </c>
      <c r="P117" s="39">
        <f>L119-L117</f>
        <v>1394</v>
      </c>
    </row>
    <row r="118" spans="1:16" s="1" customFormat="1" ht="12.75">
      <c r="A118" s="25"/>
      <c r="B118" s="26" t="s">
        <v>64</v>
      </c>
      <c r="C118" s="27" t="s">
        <v>128</v>
      </c>
      <c r="D118" s="26" t="s">
        <v>65</v>
      </c>
      <c r="E118" s="26"/>
      <c r="F118" s="26"/>
      <c r="G118" s="28">
        <v>40768</v>
      </c>
      <c r="H118" s="28">
        <v>40908</v>
      </c>
      <c r="I118" s="40">
        <v>0</v>
      </c>
      <c r="J118" s="40">
        <v>0</v>
      </c>
      <c r="K118" s="40">
        <v>3850</v>
      </c>
      <c r="L118" s="40">
        <v>4392</v>
      </c>
      <c r="M118" s="40">
        <f>J118-I118</f>
        <v>0</v>
      </c>
      <c r="N118" s="40">
        <f>L118-K118</f>
        <v>542</v>
      </c>
      <c r="O118" s="41"/>
      <c r="P118" s="42"/>
    </row>
    <row r="119" spans="1:16" s="1" customFormat="1" ht="12.75">
      <c r="A119" s="30"/>
      <c r="B119" s="31" t="s">
        <v>64</v>
      </c>
      <c r="C119" s="32" t="s">
        <v>128</v>
      </c>
      <c r="D119" s="31" t="s">
        <v>65</v>
      </c>
      <c r="E119" s="31"/>
      <c r="F119" s="31"/>
      <c r="G119" s="33">
        <v>40909</v>
      </c>
      <c r="H119" s="33">
        <v>41134</v>
      </c>
      <c r="I119" s="43">
        <v>0</v>
      </c>
      <c r="J119" s="43">
        <v>0</v>
      </c>
      <c r="K119" s="43">
        <v>4392</v>
      </c>
      <c r="L119" s="43">
        <v>5244</v>
      </c>
      <c r="M119" s="43">
        <f>J119-I119</f>
        <v>0</v>
      </c>
      <c r="N119" s="43">
        <f>L119-K119</f>
        <v>852</v>
      </c>
      <c r="O119" s="44"/>
      <c r="P119" s="45"/>
    </row>
    <row r="120" spans="1:16" s="1" customFormat="1" ht="12.75">
      <c r="A120" s="15"/>
      <c r="B120" s="2"/>
      <c r="C120" s="6"/>
      <c r="D120" s="2"/>
      <c r="E120" s="2"/>
      <c r="F120" s="2"/>
      <c r="G120" s="3"/>
      <c r="H120" s="3"/>
      <c r="I120" s="46"/>
      <c r="J120" s="46"/>
      <c r="K120" s="46"/>
      <c r="L120" s="46"/>
      <c r="M120" s="46"/>
      <c r="N120" s="46"/>
      <c r="O120" s="47"/>
      <c r="P120" s="47"/>
    </row>
    <row r="121" spans="1:16" s="1" customFormat="1" ht="12.75">
      <c r="A121" s="20">
        <v>32</v>
      </c>
      <c r="B121" s="21" t="s">
        <v>66</v>
      </c>
      <c r="C121" s="22" t="s">
        <v>102</v>
      </c>
      <c r="D121" s="21" t="s">
        <v>67</v>
      </c>
      <c r="E121" s="21" t="s">
        <v>122</v>
      </c>
      <c r="F121" s="21" t="s">
        <v>124</v>
      </c>
      <c r="G121" s="23">
        <v>40625</v>
      </c>
      <c r="H121" s="23">
        <v>40764</v>
      </c>
      <c r="I121" s="37">
        <v>0</v>
      </c>
      <c r="J121" s="37">
        <v>0</v>
      </c>
      <c r="K121" s="37">
        <v>47057</v>
      </c>
      <c r="L121" s="37">
        <v>53406</v>
      </c>
      <c r="M121" s="37">
        <f>J121-I121</f>
        <v>0</v>
      </c>
      <c r="N121" s="37">
        <f>L121-K121</f>
        <v>6349</v>
      </c>
      <c r="O121" s="38">
        <f>J123-J121</f>
        <v>0</v>
      </c>
      <c r="P121" s="39">
        <f>L123-L121</f>
        <v>19210</v>
      </c>
    </row>
    <row r="122" spans="1:16" s="1" customFormat="1" ht="12.75">
      <c r="A122" s="25"/>
      <c r="B122" s="26" t="s">
        <v>66</v>
      </c>
      <c r="C122" s="27" t="s">
        <v>102</v>
      </c>
      <c r="D122" s="26" t="s">
        <v>67</v>
      </c>
      <c r="E122" s="26"/>
      <c r="F122" s="26"/>
      <c r="G122" s="28">
        <v>40765</v>
      </c>
      <c r="H122" s="28">
        <v>40908</v>
      </c>
      <c r="I122" s="40">
        <v>0</v>
      </c>
      <c r="J122" s="40">
        <v>0</v>
      </c>
      <c r="K122" s="40">
        <v>53406</v>
      </c>
      <c r="L122" s="40">
        <v>61978</v>
      </c>
      <c r="M122" s="40">
        <f>J122-I122</f>
        <v>0</v>
      </c>
      <c r="N122" s="40">
        <f>L122-K122</f>
        <v>8572</v>
      </c>
      <c r="O122" s="41"/>
      <c r="P122" s="42"/>
    </row>
    <row r="123" spans="1:16" s="1" customFormat="1" ht="12.75">
      <c r="A123" s="30"/>
      <c r="B123" s="31" t="s">
        <v>66</v>
      </c>
      <c r="C123" s="32" t="s">
        <v>102</v>
      </c>
      <c r="D123" s="31" t="s">
        <v>67</v>
      </c>
      <c r="E123" s="31"/>
      <c r="F123" s="31"/>
      <c r="G123" s="33">
        <v>40909</v>
      </c>
      <c r="H123" s="33">
        <v>41131</v>
      </c>
      <c r="I123" s="43">
        <v>0</v>
      </c>
      <c r="J123" s="43">
        <v>0</v>
      </c>
      <c r="K123" s="43">
        <v>61978</v>
      </c>
      <c r="L123" s="43">
        <v>72616</v>
      </c>
      <c r="M123" s="43">
        <f>J123-I123</f>
        <v>0</v>
      </c>
      <c r="N123" s="43">
        <f>L123-K123</f>
        <v>10638</v>
      </c>
      <c r="O123" s="44"/>
      <c r="P123" s="45"/>
    </row>
    <row r="124" spans="1:16" s="1" customFormat="1" ht="12.75">
      <c r="A124" s="15"/>
      <c r="B124" s="2" t="s">
        <v>104</v>
      </c>
      <c r="C124" s="6"/>
      <c r="D124" s="2"/>
      <c r="E124" s="2"/>
      <c r="F124" s="2"/>
      <c r="G124" s="3"/>
      <c r="H124" s="3"/>
      <c r="I124" s="46"/>
      <c r="J124" s="46"/>
      <c r="K124" s="46"/>
      <c r="L124" s="46"/>
      <c r="M124" s="46"/>
      <c r="N124" s="46"/>
      <c r="O124" s="47"/>
      <c r="P124" s="47"/>
    </row>
    <row r="125" spans="1:16" s="1" customFormat="1" ht="12.75">
      <c r="A125" s="20">
        <v>33</v>
      </c>
      <c r="B125" s="21" t="s">
        <v>68</v>
      </c>
      <c r="C125" s="22" t="s">
        <v>103</v>
      </c>
      <c r="D125" s="21" t="s">
        <v>69</v>
      </c>
      <c r="E125" s="21" t="s">
        <v>122</v>
      </c>
      <c r="F125" s="21" t="s">
        <v>108</v>
      </c>
      <c r="G125" s="23">
        <v>40625</v>
      </c>
      <c r="H125" s="23">
        <v>40760</v>
      </c>
      <c r="I125" s="37">
        <v>0</v>
      </c>
      <c r="J125" s="37">
        <v>0</v>
      </c>
      <c r="K125" s="37">
        <v>29129</v>
      </c>
      <c r="L125" s="37">
        <v>33369</v>
      </c>
      <c r="M125" s="37">
        <f>J125-I125</f>
        <v>0</v>
      </c>
      <c r="N125" s="37">
        <f>L125-K125</f>
        <v>4240</v>
      </c>
      <c r="O125" s="38">
        <f>J127-J125</f>
        <v>0</v>
      </c>
      <c r="P125" s="39">
        <f>L127-L125</f>
        <v>11908</v>
      </c>
    </row>
    <row r="126" spans="1:16" s="1" customFormat="1" ht="12.75">
      <c r="A126" s="25"/>
      <c r="B126" s="26" t="s">
        <v>68</v>
      </c>
      <c r="C126" s="27" t="s">
        <v>103</v>
      </c>
      <c r="D126" s="26" t="s">
        <v>69</v>
      </c>
      <c r="E126" s="26"/>
      <c r="F126" s="26"/>
      <c r="G126" s="28">
        <v>40761</v>
      </c>
      <c r="H126" s="28">
        <v>40908</v>
      </c>
      <c r="I126" s="40">
        <v>0</v>
      </c>
      <c r="J126" s="40">
        <v>0</v>
      </c>
      <c r="K126" s="40">
        <v>33369</v>
      </c>
      <c r="L126" s="40">
        <v>38748</v>
      </c>
      <c r="M126" s="40">
        <f>J126-I126</f>
        <v>0</v>
      </c>
      <c r="N126" s="40">
        <f>L126-K126</f>
        <v>5379</v>
      </c>
      <c r="O126" s="41"/>
      <c r="P126" s="42"/>
    </row>
    <row r="127" spans="1:16" s="1" customFormat="1" ht="12.75">
      <c r="A127" s="30"/>
      <c r="B127" s="31" t="s">
        <v>68</v>
      </c>
      <c r="C127" s="32" t="s">
        <v>103</v>
      </c>
      <c r="D127" s="31" t="s">
        <v>69</v>
      </c>
      <c r="E127" s="31"/>
      <c r="F127" s="31"/>
      <c r="G127" s="33">
        <v>40909</v>
      </c>
      <c r="H127" s="33">
        <v>41130</v>
      </c>
      <c r="I127" s="43">
        <v>0</v>
      </c>
      <c r="J127" s="43">
        <v>0</v>
      </c>
      <c r="K127" s="43">
        <v>38748</v>
      </c>
      <c r="L127" s="43">
        <v>45277</v>
      </c>
      <c r="M127" s="43">
        <f>J127-I127</f>
        <v>0</v>
      </c>
      <c r="N127" s="43">
        <f>L127-K127</f>
        <v>6529</v>
      </c>
      <c r="O127" s="44"/>
      <c r="P127" s="45"/>
    </row>
    <row r="128" spans="1:16" s="1" customFormat="1" ht="12.75">
      <c r="A128" s="15"/>
      <c r="B128" s="2"/>
      <c r="C128" s="2"/>
      <c r="D128" s="2"/>
      <c r="E128" s="2"/>
      <c r="F128" s="2"/>
      <c r="I128" s="46"/>
      <c r="J128" s="46"/>
      <c r="K128" s="46"/>
      <c r="L128" s="46"/>
      <c r="M128" s="46"/>
      <c r="N128" s="46"/>
      <c r="O128" s="47"/>
      <c r="P128" s="47"/>
    </row>
    <row r="129" spans="1:16" ht="12.75">
      <c r="A129" s="48"/>
      <c r="B129" s="49"/>
      <c r="C129" s="49"/>
      <c r="D129" s="49"/>
      <c r="E129" s="49"/>
      <c r="F129" s="49"/>
      <c r="G129" s="49"/>
      <c r="H129" s="49"/>
      <c r="I129" s="50"/>
      <c r="J129" s="50"/>
      <c r="K129" s="50"/>
      <c r="L129" s="50"/>
      <c r="M129" s="50"/>
      <c r="N129" s="50"/>
      <c r="O129" s="51"/>
      <c r="P129" s="52"/>
    </row>
    <row r="130" spans="1:16" ht="12.75">
      <c r="A130" s="53" t="s">
        <v>144</v>
      </c>
      <c r="B130" s="54" t="s">
        <v>145</v>
      </c>
      <c r="C130" s="55"/>
      <c r="D130" s="55"/>
      <c r="E130" s="55"/>
      <c r="F130" s="55"/>
      <c r="G130" s="55"/>
      <c r="H130" s="55"/>
      <c r="I130" s="56"/>
      <c r="J130" s="56"/>
      <c r="K130" s="56"/>
      <c r="L130" s="56"/>
      <c r="M130" s="56"/>
      <c r="N130" s="56"/>
      <c r="O130" s="57">
        <f>SUM(O2:O127)</f>
        <v>169538</v>
      </c>
      <c r="P130" s="58">
        <f>SUM(P2:P127)</f>
        <v>214733</v>
      </c>
    </row>
    <row r="131" spans="1:16" ht="12.75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/>
      <c r="P131" s="6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Header>&amp;C
&amp;12Městys Malšice, malšice 131, 391 75 Malšice, IČ: 00252522</oddHeader>
    <oddFooter>&amp;C&amp;P</oddFooter>
  </headerFooter>
  <rowBreaks count="2" manualBreakCount="2">
    <brk id="42" min="1" max="15" man="1"/>
    <brk id="88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95"/>
  <sheetViews>
    <sheetView tabSelected="1" zoomScalePageLayoutView="0" workbookViewId="0" topLeftCell="A901">
      <selection activeCell="P972" sqref="P972"/>
    </sheetView>
  </sheetViews>
  <sheetFormatPr defaultColWidth="9.140625" defaultRowHeight="12.75"/>
  <cols>
    <col min="1" max="1" width="9.140625" style="55" customWidth="1"/>
    <col min="2" max="2" width="23.7109375" style="55" customWidth="1"/>
    <col min="3" max="3" width="7.140625" style="55" customWidth="1"/>
    <col min="4" max="4" width="5.7109375" style="55" customWidth="1"/>
    <col min="5" max="5" width="9.421875" style="55" customWidth="1"/>
    <col min="6" max="6" width="10.00390625" style="55" customWidth="1"/>
    <col min="7" max="8" width="10.7109375" style="55" customWidth="1"/>
    <col min="9" max="9" width="10.7109375" style="80" customWidth="1"/>
    <col min="10" max="12" width="12.7109375" style="55" customWidth="1"/>
    <col min="13" max="16384" width="9.140625" style="55" customWidth="1"/>
  </cols>
  <sheetData>
    <row r="1" ht="28.5" customHeight="1">
      <c r="B1" s="95" t="s">
        <v>186</v>
      </c>
    </row>
    <row r="2" spans="1:12" ht="12.75">
      <c r="A2" s="91"/>
      <c r="B2" s="91"/>
      <c r="C2" s="91"/>
      <c r="D2" s="91"/>
      <c r="E2" s="91"/>
      <c r="F2" s="91"/>
      <c r="G2" s="90" t="s">
        <v>152</v>
      </c>
      <c r="H2" s="90"/>
      <c r="I2" s="90"/>
      <c r="J2" s="90"/>
      <c r="K2" s="90"/>
      <c r="L2" s="90"/>
    </row>
    <row r="3" spans="1:18" ht="33.75">
      <c r="A3" s="63" t="s">
        <v>143</v>
      </c>
      <c r="B3" s="63" t="s">
        <v>146</v>
      </c>
      <c r="C3" s="63" t="s">
        <v>106</v>
      </c>
      <c r="D3" s="63" t="s">
        <v>107</v>
      </c>
      <c r="E3" s="66" t="s">
        <v>141</v>
      </c>
      <c r="F3" s="66" t="s">
        <v>142</v>
      </c>
      <c r="G3" s="70" t="s">
        <v>147</v>
      </c>
      <c r="H3" s="70" t="s">
        <v>148</v>
      </c>
      <c r="I3" s="79" t="s">
        <v>158</v>
      </c>
      <c r="J3" s="70" t="s">
        <v>149</v>
      </c>
      <c r="K3" s="70" t="s">
        <v>150</v>
      </c>
      <c r="L3" s="70" t="s">
        <v>151</v>
      </c>
      <c r="M3" s="71"/>
      <c r="N3" s="71"/>
      <c r="O3" s="71"/>
      <c r="P3" s="71"/>
      <c r="Q3" s="71"/>
      <c r="R3" s="71"/>
    </row>
    <row r="4" spans="1:6" ht="12.75">
      <c r="A4" s="86">
        <v>1</v>
      </c>
      <c r="B4" s="35" t="s">
        <v>132</v>
      </c>
      <c r="C4" s="77" t="s">
        <v>105</v>
      </c>
      <c r="D4" s="77" t="s">
        <v>137</v>
      </c>
      <c r="E4" s="41">
        <v>0</v>
      </c>
      <c r="F4" s="41">
        <v>0</v>
      </c>
    </row>
    <row r="5" spans="1:6" ht="12.75">
      <c r="A5" s="64"/>
      <c r="B5" s="29"/>
      <c r="C5" s="26"/>
      <c r="D5" s="26"/>
      <c r="E5" s="41"/>
      <c r="F5" s="41"/>
    </row>
    <row r="6" spans="1:6" ht="12.75">
      <c r="A6" s="64"/>
      <c r="B6" s="35" t="s">
        <v>153</v>
      </c>
      <c r="C6" s="77"/>
      <c r="D6" s="26"/>
      <c r="E6" s="41"/>
      <c r="F6" s="41"/>
    </row>
    <row r="7" spans="1:12" ht="12.75">
      <c r="A7" s="64"/>
      <c r="B7" s="69" t="s">
        <v>154</v>
      </c>
      <c r="C7" s="75"/>
      <c r="D7" s="75"/>
      <c r="E7" s="76"/>
      <c r="F7" s="76"/>
      <c r="G7" s="72"/>
      <c r="H7" s="72"/>
      <c r="J7" s="73">
        <f>J8+J9+J10</f>
        <v>0</v>
      </c>
      <c r="K7" s="73">
        <f>L7-J7</f>
        <v>0</v>
      </c>
      <c r="L7" s="73">
        <f>J7*120/100</f>
        <v>0</v>
      </c>
    </row>
    <row r="8" spans="1:12" ht="12.75">
      <c r="A8" s="64"/>
      <c r="B8" s="69" t="s">
        <v>155</v>
      </c>
      <c r="C8" s="75"/>
      <c r="D8" s="75"/>
      <c r="E8" s="76"/>
      <c r="F8" s="76"/>
      <c r="G8" s="74" t="s">
        <v>159</v>
      </c>
      <c r="H8" s="85"/>
      <c r="I8" s="81">
        <v>12</v>
      </c>
      <c r="J8" s="73">
        <f>H8*I8</f>
        <v>0</v>
      </c>
      <c r="K8" s="73">
        <f>L8-J8</f>
        <v>0</v>
      </c>
      <c r="L8" s="73">
        <f>J8*120/100</f>
        <v>0</v>
      </c>
    </row>
    <row r="9" spans="1:12" ht="12.75">
      <c r="A9" s="64"/>
      <c r="B9" s="69" t="s">
        <v>156</v>
      </c>
      <c r="C9" s="75"/>
      <c r="D9" s="75"/>
      <c r="E9" s="76"/>
      <c r="F9" s="76"/>
      <c r="G9" s="74" t="s">
        <v>160</v>
      </c>
      <c r="H9" s="85"/>
      <c r="I9" s="81">
        <f>F4/1000</f>
        <v>0</v>
      </c>
      <c r="J9" s="73">
        <f>H9*I9</f>
        <v>0</v>
      </c>
      <c r="K9" s="73">
        <f>L9-J9</f>
        <v>0</v>
      </c>
      <c r="L9" s="73">
        <f>J9*120/100</f>
        <v>0</v>
      </c>
    </row>
    <row r="10" spans="1:12" ht="12.75">
      <c r="A10" s="64"/>
      <c r="B10" s="69" t="s">
        <v>157</v>
      </c>
      <c r="C10" s="75"/>
      <c r="D10" s="75"/>
      <c r="E10" s="76"/>
      <c r="F10" s="76"/>
      <c r="G10" s="74" t="s">
        <v>160</v>
      </c>
      <c r="H10" s="85"/>
      <c r="I10" s="81">
        <f>E4/1000</f>
        <v>0</v>
      </c>
      <c r="J10" s="73">
        <f>H10*I10</f>
        <v>0</v>
      </c>
      <c r="K10" s="73">
        <f>L10-J10</f>
        <v>0</v>
      </c>
      <c r="L10" s="73">
        <f>J10*120/100</f>
        <v>0</v>
      </c>
    </row>
    <row r="11" spans="1:6" ht="12.75">
      <c r="A11" s="64"/>
      <c r="B11" s="29"/>
      <c r="C11" s="26"/>
      <c r="D11" s="26"/>
      <c r="E11" s="41"/>
      <c r="F11" s="41"/>
    </row>
    <row r="12" spans="1:6" ht="12.75">
      <c r="A12" s="64"/>
      <c r="B12" s="35" t="s">
        <v>161</v>
      </c>
      <c r="C12" s="77"/>
      <c r="D12" s="26"/>
      <c r="E12" s="41"/>
      <c r="F12" s="41"/>
    </row>
    <row r="13" spans="1:12" ht="12.75">
      <c r="A13" s="64"/>
      <c r="B13" s="69" t="s">
        <v>162</v>
      </c>
      <c r="C13" s="75"/>
      <c r="D13" s="75"/>
      <c r="E13" s="76"/>
      <c r="F13" s="76"/>
      <c r="G13" s="72"/>
      <c r="H13" s="72"/>
      <c r="J13" s="73">
        <f>J14+J15+J16</f>
        <v>0</v>
      </c>
      <c r="K13" s="73">
        <f>L13-J13</f>
        <v>0</v>
      </c>
      <c r="L13" s="73">
        <f>J13*120/100</f>
        <v>0</v>
      </c>
    </row>
    <row r="14" spans="1:12" ht="12.75">
      <c r="A14" s="64"/>
      <c r="B14" s="69" t="s">
        <v>155</v>
      </c>
      <c r="C14" s="75"/>
      <c r="D14" s="75"/>
      <c r="E14" s="76"/>
      <c r="F14" s="76"/>
      <c r="G14" s="74" t="s">
        <v>159</v>
      </c>
      <c r="H14" s="85"/>
      <c r="I14" s="81">
        <v>12</v>
      </c>
      <c r="J14" s="73">
        <f>H14*I14</f>
        <v>0</v>
      </c>
      <c r="K14" s="73">
        <f>L14-J14</f>
        <v>0</v>
      </c>
      <c r="L14" s="73">
        <f>J14*120/100</f>
        <v>0</v>
      </c>
    </row>
    <row r="15" spans="1:12" ht="12.75">
      <c r="A15" s="64"/>
      <c r="B15" s="69" t="s">
        <v>156</v>
      </c>
      <c r="C15" s="75"/>
      <c r="D15" s="75"/>
      <c r="E15" s="76"/>
      <c r="F15" s="76"/>
      <c r="G15" s="74" t="s">
        <v>160</v>
      </c>
      <c r="H15" s="85"/>
      <c r="I15" s="81">
        <f>F4/1000</f>
        <v>0</v>
      </c>
      <c r="J15" s="73">
        <f>H15*I15</f>
        <v>0</v>
      </c>
      <c r="K15" s="73">
        <f>L15-J15</f>
        <v>0</v>
      </c>
      <c r="L15" s="73">
        <f>J15*120/100</f>
        <v>0</v>
      </c>
    </row>
    <row r="16" spans="1:12" ht="12.75">
      <c r="A16" s="64"/>
      <c r="B16" s="69" t="s">
        <v>157</v>
      </c>
      <c r="C16" s="75"/>
      <c r="D16" s="75"/>
      <c r="E16" s="76"/>
      <c r="F16" s="76"/>
      <c r="G16" s="74" t="s">
        <v>160</v>
      </c>
      <c r="H16" s="85"/>
      <c r="I16" s="81">
        <f>E4/1000</f>
        <v>0</v>
      </c>
      <c r="J16" s="73">
        <f>H16*I16</f>
        <v>0</v>
      </c>
      <c r="K16" s="73">
        <f>L16-J16</f>
        <v>0</v>
      </c>
      <c r="L16" s="73">
        <f>J16*120/100</f>
        <v>0</v>
      </c>
    </row>
    <row r="17" spans="1:6" ht="12.75">
      <c r="A17" s="64"/>
      <c r="B17" s="29"/>
      <c r="C17" s="26"/>
      <c r="D17" s="26"/>
      <c r="E17" s="41"/>
      <c r="F17" s="41"/>
    </row>
    <row r="18" spans="1:12" ht="12.75">
      <c r="A18" s="64"/>
      <c r="B18" s="78" t="s">
        <v>163</v>
      </c>
      <c r="C18" s="75"/>
      <c r="D18" s="75"/>
      <c r="E18" s="76"/>
      <c r="F18" s="76"/>
      <c r="G18" s="68"/>
      <c r="H18" s="73">
        <v>28.3</v>
      </c>
      <c r="I18" s="81">
        <f>E4/1000+F4/1000</f>
        <v>0</v>
      </c>
      <c r="J18" s="73">
        <f>H18*I18</f>
        <v>0</v>
      </c>
      <c r="K18" s="73">
        <f>L18-J18</f>
        <v>0</v>
      </c>
      <c r="L18" s="73">
        <f>J18*120/100</f>
        <v>0</v>
      </c>
    </row>
    <row r="19" spans="1:6" ht="12.75">
      <c r="A19" s="64"/>
      <c r="B19" s="29"/>
      <c r="C19" s="26"/>
      <c r="D19" s="26"/>
      <c r="E19" s="41"/>
      <c r="F19" s="41"/>
    </row>
    <row r="20" spans="1:6" ht="12.75">
      <c r="A20" s="64"/>
      <c r="B20" s="35" t="s">
        <v>172</v>
      </c>
      <c r="C20" s="77"/>
      <c r="D20" s="26"/>
      <c r="E20" s="41"/>
      <c r="F20" s="41"/>
    </row>
    <row r="21" spans="1:12" ht="12.75">
      <c r="A21" s="64"/>
      <c r="B21" s="69" t="s">
        <v>164</v>
      </c>
      <c r="C21" s="75"/>
      <c r="D21" s="75"/>
      <c r="E21" s="76"/>
      <c r="F21" s="76"/>
      <c r="G21" s="72"/>
      <c r="H21" s="72"/>
      <c r="J21" s="73">
        <f>J22+J23+J24</f>
        <v>0</v>
      </c>
      <c r="K21" s="73">
        <f>L21-J21</f>
        <v>0</v>
      </c>
      <c r="L21" s="73">
        <f>J21*120/100</f>
        <v>0</v>
      </c>
    </row>
    <row r="22" spans="1:12" ht="12.75">
      <c r="A22" s="64"/>
      <c r="B22" s="69" t="s">
        <v>165</v>
      </c>
      <c r="C22" s="75"/>
      <c r="D22" s="75"/>
      <c r="E22" s="76"/>
      <c r="F22" s="76"/>
      <c r="G22" s="74" t="s">
        <v>160</v>
      </c>
      <c r="H22" s="73">
        <v>144</v>
      </c>
      <c r="I22" s="81">
        <f>I18</f>
        <v>0</v>
      </c>
      <c r="J22" s="73">
        <f>H22*I22</f>
        <v>0</v>
      </c>
      <c r="K22" s="73">
        <f>L22-J22</f>
        <v>0</v>
      </c>
      <c r="L22" s="73">
        <f>J22*120/100</f>
        <v>0</v>
      </c>
    </row>
    <row r="23" spans="1:12" ht="12.75">
      <c r="A23" s="64"/>
      <c r="B23" s="69" t="s">
        <v>166</v>
      </c>
      <c r="C23" s="75"/>
      <c r="D23" s="75"/>
      <c r="E23" s="76"/>
      <c r="F23" s="76"/>
      <c r="G23" s="74" t="s">
        <v>160</v>
      </c>
      <c r="H23" s="73">
        <v>419.22</v>
      </c>
      <c r="I23" s="81">
        <f>I18</f>
        <v>0</v>
      </c>
      <c r="J23" s="73">
        <f>H23*I23</f>
        <v>0</v>
      </c>
      <c r="K23" s="73">
        <f>L23-J23</f>
        <v>0</v>
      </c>
      <c r="L23" s="73">
        <f>J23*120/100</f>
        <v>0</v>
      </c>
    </row>
    <row r="24" spans="1:12" ht="12.75">
      <c r="A24" s="64"/>
      <c r="B24" s="69" t="s">
        <v>167</v>
      </c>
      <c r="C24" s="75"/>
      <c r="D24" s="75"/>
      <c r="E24" s="76"/>
      <c r="F24" s="76"/>
      <c r="G24" s="74" t="s">
        <v>160</v>
      </c>
      <c r="H24" s="73">
        <v>6.75</v>
      </c>
      <c r="I24" s="81">
        <f>I18</f>
        <v>0</v>
      </c>
      <c r="J24" s="73">
        <f>H24*I24</f>
        <v>0</v>
      </c>
      <c r="K24" s="73">
        <f>L24-J24</f>
        <v>0</v>
      </c>
      <c r="L24" s="73">
        <f>J24*120/100</f>
        <v>0</v>
      </c>
    </row>
    <row r="25" spans="1:12" s="29" customFormat="1" ht="12.75">
      <c r="A25" s="64"/>
      <c r="B25" s="34"/>
      <c r="C25" s="26"/>
      <c r="D25" s="26"/>
      <c r="E25" s="41"/>
      <c r="F25" s="41"/>
      <c r="G25" s="82"/>
      <c r="H25" s="83"/>
      <c r="I25" s="84"/>
      <c r="J25" s="83"/>
      <c r="K25" s="83"/>
      <c r="L25" s="83"/>
    </row>
    <row r="26" spans="1:12" s="29" customFormat="1" ht="12.75">
      <c r="A26" s="64"/>
      <c r="B26" s="35" t="s">
        <v>174</v>
      </c>
      <c r="C26" s="26"/>
      <c r="D26" s="26"/>
      <c r="E26" s="41"/>
      <c r="F26" s="41"/>
      <c r="G26" s="82"/>
      <c r="H26" s="83"/>
      <c r="I26" s="84"/>
      <c r="J26" s="83"/>
      <c r="K26" s="83"/>
      <c r="L26" s="83"/>
    </row>
    <row r="27" spans="1:12" ht="12.75">
      <c r="A27" s="64"/>
      <c r="B27" s="69" t="s">
        <v>168</v>
      </c>
      <c r="C27" s="75"/>
      <c r="D27" s="75"/>
      <c r="E27" s="76"/>
      <c r="F27" s="76"/>
      <c r="G27" s="82"/>
      <c r="H27" s="83"/>
      <c r="I27" s="84"/>
      <c r="J27" s="88">
        <f>J7+J13+J18+J21</f>
        <v>0</v>
      </c>
      <c r="K27" s="88">
        <f>K7+K13+K18+K21</f>
        <v>0</v>
      </c>
      <c r="L27" s="88">
        <f>L7+L13+L18+L21</f>
        <v>0</v>
      </c>
    </row>
    <row r="28" spans="1:12" ht="12.75">
      <c r="A28" s="64"/>
      <c r="B28" s="69" t="s">
        <v>169</v>
      </c>
      <c r="C28" s="75"/>
      <c r="D28" s="75"/>
      <c r="E28" s="76"/>
      <c r="F28" s="76"/>
      <c r="G28" s="82"/>
      <c r="H28" s="83"/>
      <c r="I28" s="84"/>
      <c r="J28" s="73">
        <f>J7</f>
        <v>0</v>
      </c>
      <c r="K28" s="73">
        <f>K7</f>
        <v>0</v>
      </c>
      <c r="L28" s="73">
        <f>L7</f>
        <v>0</v>
      </c>
    </row>
    <row r="29" spans="1:12" ht="12.75">
      <c r="A29" s="64"/>
      <c r="B29" s="69" t="s">
        <v>170</v>
      </c>
      <c r="C29" s="75"/>
      <c r="D29" s="75"/>
      <c r="E29" s="76"/>
      <c r="F29" s="76"/>
      <c r="G29" s="82"/>
      <c r="H29" s="83"/>
      <c r="I29" s="84"/>
      <c r="J29" s="73">
        <f>J13</f>
        <v>0</v>
      </c>
      <c r="K29" s="73">
        <f>K13</f>
        <v>0</v>
      </c>
      <c r="L29" s="73">
        <f>L13</f>
        <v>0</v>
      </c>
    </row>
    <row r="30" spans="1:12" ht="12.75">
      <c r="A30" s="64"/>
      <c r="B30" s="69" t="s">
        <v>171</v>
      </c>
      <c r="C30" s="75"/>
      <c r="D30" s="75"/>
      <c r="E30" s="76"/>
      <c r="F30" s="76"/>
      <c r="G30" s="82"/>
      <c r="H30" s="83"/>
      <c r="I30" s="84"/>
      <c r="J30" s="73">
        <f>J21</f>
        <v>0</v>
      </c>
      <c r="K30" s="73">
        <f>K21</f>
        <v>0</v>
      </c>
      <c r="L30" s="73">
        <f>L21</f>
        <v>0</v>
      </c>
    </row>
    <row r="31" spans="1:12" ht="12.75">
      <c r="A31" s="64"/>
      <c r="B31" s="69" t="s">
        <v>173</v>
      </c>
      <c r="C31" s="75"/>
      <c r="D31" s="75"/>
      <c r="E31" s="76"/>
      <c r="F31" s="76"/>
      <c r="G31" s="82"/>
      <c r="H31" s="83"/>
      <c r="I31" s="84"/>
      <c r="J31" s="73">
        <f>J18</f>
        <v>0</v>
      </c>
      <c r="K31" s="73">
        <f>K18</f>
        <v>0</v>
      </c>
      <c r="L31" s="73">
        <f>L18</f>
        <v>0</v>
      </c>
    </row>
    <row r="32" spans="1:6" ht="12.75">
      <c r="A32" s="64"/>
      <c r="B32" s="29"/>
      <c r="C32" s="26"/>
      <c r="D32" s="26"/>
      <c r="E32" s="41"/>
      <c r="F32" s="41"/>
    </row>
    <row r="33" spans="1:12" ht="12.75">
      <c r="A33" s="64"/>
      <c r="B33" s="29"/>
      <c r="C33" s="26"/>
      <c r="D33" s="26"/>
      <c r="E33" s="41"/>
      <c r="F33" s="41"/>
      <c r="L33" s="72"/>
    </row>
    <row r="34" spans="1:6" ht="12.75">
      <c r="A34" s="86">
        <v>2</v>
      </c>
      <c r="B34" s="35" t="s">
        <v>77</v>
      </c>
      <c r="C34" s="77" t="s">
        <v>123</v>
      </c>
      <c r="D34" s="77" t="s">
        <v>179</v>
      </c>
      <c r="E34" s="41">
        <v>0</v>
      </c>
      <c r="F34" s="41">
        <v>9550</v>
      </c>
    </row>
    <row r="35" spans="1:10" ht="12.75">
      <c r="A35" s="64"/>
      <c r="B35" s="29"/>
      <c r="C35" s="29"/>
      <c r="D35" s="26"/>
      <c r="E35" s="26"/>
      <c r="F35" s="41"/>
      <c r="G35" s="41"/>
      <c r="I35" s="55"/>
      <c r="J35" s="80"/>
    </row>
    <row r="36" spans="1:6" ht="12.75">
      <c r="A36" s="64"/>
      <c r="B36" s="35" t="s">
        <v>153</v>
      </c>
      <c r="C36" s="77"/>
      <c r="D36" s="26"/>
      <c r="E36" s="41"/>
      <c r="F36" s="41"/>
    </row>
    <row r="37" spans="1:12" ht="12.75">
      <c r="A37" s="64"/>
      <c r="B37" s="69" t="s">
        <v>154</v>
      </c>
      <c r="C37" s="75"/>
      <c r="D37" s="75"/>
      <c r="E37" s="76"/>
      <c r="F37" s="76"/>
      <c r="G37" s="72"/>
      <c r="H37" s="72"/>
      <c r="J37" s="73">
        <f>J38+J39+J40</f>
        <v>0</v>
      </c>
      <c r="K37" s="73">
        <f>L37-J37</f>
        <v>0</v>
      </c>
      <c r="L37" s="73">
        <f>J37*120/100</f>
        <v>0</v>
      </c>
    </row>
    <row r="38" spans="1:12" ht="12.75">
      <c r="A38" s="64"/>
      <c r="B38" s="69" t="s">
        <v>155</v>
      </c>
      <c r="C38" s="75"/>
      <c r="D38" s="75"/>
      <c r="E38" s="76"/>
      <c r="F38" s="76"/>
      <c r="G38" s="74" t="s">
        <v>159</v>
      </c>
      <c r="H38" s="85"/>
      <c r="I38" s="81">
        <v>12</v>
      </c>
      <c r="J38" s="73">
        <f>H38*I38</f>
        <v>0</v>
      </c>
      <c r="K38" s="73">
        <f>L38-J38</f>
        <v>0</v>
      </c>
      <c r="L38" s="73">
        <f>J38*120/100</f>
        <v>0</v>
      </c>
    </row>
    <row r="39" spans="1:12" ht="12.75">
      <c r="A39" s="64"/>
      <c r="B39" s="69" t="s">
        <v>156</v>
      </c>
      <c r="C39" s="75"/>
      <c r="D39" s="75"/>
      <c r="E39" s="76"/>
      <c r="F39" s="76"/>
      <c r="G39" s="74" t="s">
        <v>160</v>
      </c>
      <c r="H39" s="85"/>
      <c r="I39" s="81">
        <f>F34/1000</f>
        <v>9.55</v>
      </c>
      <c r="J39" s="73">
        <f>H39*I39</f>
        <v>0</v>
      </c>
      <c r="K39" s="73">
        <f>L39-J39</f>
        <v>0</v>
      </c>
      <c r="L39" s="73">
        <f>J39*120/100</f>
        <v>0</v>
      </c>
    </row>
    <row r="40" spans="1:12" ht="12.75">
      <c r="A40" s="64"/>
      <c r="B40" s="69" t="s">
        <v>157</v>
      </c>
      <c r="C40" s="75"/>
      <c r="D40" s="75"/>
      <c r="E40" s="76"/>
      <c r="F40" s="76"/>
      <c r="G40" s="74" t="s">
        <v>160</v>
      </c>
      <c r="H40" s="85"/>
      <c r="I40" s="81">
        <f>E34/1000</f>
        <v>0</v>
      </c>
      <c r="J40" s="73">
        <f>H40*I40</f>
        <v>0</v>
      </c>
      <c r="K40" s="73">
        <f>L40-J40</f>
        <v>0</v>
      </c>
      <c r="L40" s="73">
        <f>J40*120/100</f>
        <v>0</v>
      </c>
    </row>
    <row r="41" spans="1:6" ht="12.75">
      <c r="A41" s="64"/>
      <c r="B41" s="29"/>
      <c r="C41" s="26"/>
      <c r="D41" s="26"/>
      <c r="E41" s="41"/>
      <c r="F41" s="41"/>
    </row>
    <row r="42" spans="1:6" ht="12.75">
      <c r="A42" s="64"/>
      <c r="B42" s="35" t="s">
        <v>161</v>
      </c>
      <c r="C42" s="77"/>
      <c r="D42" s="26"/>
      <c r="E42" s="41"/>
      <c r="F42" s="41"/>
    </row>
    <row r="43" spans="1:12" ht="12.75">
      <c r="A43" s="64"/>
      <c r="B43" s="69" t="s">
        <v>162</v>
      </c>
      <c r="C43" s="75"/>
      <c r="D43" s="75"/>
      <c r="E43" s="76"/>
      <c r="F43" s="76"/>
      <c r="G43" s="72"/>
      <c r="H43" s="72"/>
      <c r="J43" s="73">
        <f>J44+J45+J46</f>
        <v>0</v>
      </c>
      <c r="K43" s="73">
        <f>L43-J43</f>
        <v>0</v>
      </c>
      <c r="L43" s="73">
        <f>J43*120/100</f>
        <v>0</v>
      </c>
    </row>
    <row r="44" spans="1:12" ht="12.75">
      <c r="A44" s="64"/>
      <c r="B44" s="69" t="s">
        <v>155</v>
      </c>
      <c r="C44" s="75"/>
      <c r="D44" s="75"/>
      <c r="E44" s="76"/>
      <c r="F44" s="76"/>
      <c r="G44" s="74" t="s">
        <v>159</v>
      </c>
      <c r="H44" s="85"/>
      <c r="I44" s="81">
        <v>12</v>
      </c>
      <c r="J44" s="73">
        <f>H44*I44</f>
        <v>0</v>
      </c>
      <c r="K44" s="73">
        <f>L44-J44</f>
        <v>0</v>
      </c>
      <c r="L44" s="73">
        <f>J44*120/100</f>
        <v>0</v>
      </c>
    </row>
    <row r="45" spans="1:12" ht="12.75">
      <c r="A45" s="64"/>
      <c r="B45" s="69" t="s">
        <v>156</v>
      </c>
      <c r="C45" s="75"/>
      <c r="D45" s="75"/>
      <c r="E45" s="76"/>
      <c r="F45" s="76"/>
      <c r="G45" s="74" t="s">
        <v>160</v>
      </c>
      <c r="H45" s="85"/>
      <c r="I45" s="81">
        <f>F34/1000</f>
        <v>9.55</v>
      </c>
      <c r="J45" s="73">
        <f>H45*I45</f>
        <v>0</v>
      </c>
      <c r="K45" s="73">
        <f>L45-J45</f>
        <v>0</v>
      </c>
      <c r="L45" s="73">
        <f>J45*120/100</f>
        <v>0</v>
      </c>
    </row>
    <row r="46" spans="1:12" ht="12.75">
      <c r="A46" s="64"/>
      <c r="B46" s="69" t="s">
        <v>157</v>
      </c>
      <c r="C46" s="75"/>
      <c r="D46" s="75"/>
      <c r="E46" s="76"/>
      <c r="F46" s="76"/>
      <c r="G46" s="74" t="s">
        <v>160</v>
      </c>
      <c r="H46" s="85"/>
      <c r="I46" s="81">
        <f>E34/1000</f>
        <v>0</v>
      </c>
      <c r="J46" s="73">
        <f>H46*I46</f>
        <v>0</v>
      </c>
      <c r="K46" s="73">
        <f>L46-J46</f>
        <v>0</v>
      </c>
      <c r="L46" s="73">
        <f>J46*120/100</f>
        <v>0</v>
      </c>
    </row>
    <row r="47" spans="1:6" ht="12.75">
      <c r="A47" s="64"/>
      <c r="B47" s="29"/>
      <c r="C47" s="26"/>
      <c r="D47" s="26"/>
      <c r="E47" s="41"/>
      <c r="F47" s="41"/>
    </row>
    <row r="48" spans="1:12" ht="12.75">
      <c r="A48" s="64"/>
      <c r="B48" s="78" t="s">
        <v>163</v>
      </c>
      <c r="C48" s="75"/>
      <c r="D48" s="75"/>
      <c r="E48" s="76"/>
      <c r="F48" s="76"/>
      <c r="G48" s="68"/>
      <c r="H48" s="73">
        <v>28.3</v>
      </c>
      <c r="I48" s="81">
        <f>E34/1000+F34/1000</f>
        <v>9.55</v>
      </c>
      <c r="J48" s="73">
        <f>H48*I48</f>
        <v>270.26500000000004</v>
      </c>
      <c r="K48" s="73">
        <f>L48-J48</f>
        <v>54.053</v>
      </c>
      <c r="L48" s="73">
        <f>J48*120/100</f>
        <v>324.31800000000004</v>
      </c>
    </row>
    <row r="49" spans="1:6" ht="12.75">
      <c r="A49" s="64"/>
      <c r="B49" s="29"/>
      <c r="C49" s="26"/>
      <c r="D49" s="26"/>
      <c r="E49" s="41"/>
      <c r="F49" s="41"/>
    </row>
    <row r="50" spans="1:6" ht="12.75">
      <c r="A50" s="64"/>
      <c r="B50" s="35" t="s">
        <v>172</v>
      </c>
      <c r="C50" s="77"/>
      <c r="D50" s="26"/>
      <c r="E50" s="41"/>
      <c r="F50" s="41"/>
    </row>
    <row r="51" spans="1:12" ht="12.75">
      <c r="A51" s="64"/>
      <c r="B51" s="69" t="s">
        <v>164</v>
      </c>
      <c r="C51" s="75"/>
      <c r="D51" s="75"/>
      <c r="E51" s="76"/>
      <c r="F51" s="76"/>
      <c r="G51" s="72"/>
      <c r="H51" s="72"/>
      <c r="J51" s="73">
        <f>J52+J53+J54</f>
        <v>5443.2135</v>
      </c>
      <c r="K51" s="73">
        <f>L51-J51</f>
        <v>1088.6427000000003</v>
      </c>
      <c r="L51" s="73">
        <f>J51*120/100</f>
        <v>6531.8562</v>
      </c>
    </row>
    <row r="52" spans="1:12" ht="12.75">
      <c r="A52" s="64"/>
      <c r="B52" s="69" t="s">
        <v>165</v>
      </c>
      <c r="C52" s="75"/>
      <c r="D52" s="75"/>
      <c r="E52" s="76"/>
      <c r="F52" s="76"/>
      <c r="G52" s="74" t="s">
        <v>160</v>
      </c>
      <c r="H52" s="73">
        <v>144</v>
      </c>
      <c r="I52" s="81">
        <f>I48</f>
        <v>9.55</v>
      </c>
      <c r="J52" s="73">
        <f>H52*I52</f>
        <v>1375.2</v>
      </c>
      <c r="K52" s="73">
        <f>L52-J52</f>
        <v>275.03999999999996</v>
      </c>
      <c r="L52" s="73">
        <f>J52*120/100</f>
        <v>1650.24</v>
      </c>
    </row>
    <row r="53" spans="1:12" ht="12.75">
      <c r="A53" s="64"/>
      <c r="B53" s="69" t="s">
        <v>166</v>
      </c>
      <c r="C53" s="75"/>
      <c r="D53" s="75"/>
      <c r="E53" s="76"/>
      <c r="F53" s="76"/>
      <c r="G53" s="74" t="s">
        <v>160</v>
      </c>
      <c r="H53" s="73">
        <v>419.22</v>
      </c>
      <c r="I53" s="81">
        <f>I48</f>
        <v>9.55</v>
      </c>
      <c r="J53" s="73">
        <f>H53*I53</f>
        <v>4003.5510000000004</v>
      </c>
      <c r="K53" s="73">
        <f>L53-J53</f>
        <v>800.7102000000004</v>
      </c>
      <c r="L53" s="73">
        <f>J53*120/100</f>
        <v>4804.261200000001</v>
      </c>
    </row>
    <row r="54" spans="1:12" ht="12.75">
      <c r="A54" s="64"/>
      <c r="B54" s="69" t="s">
        <v>167</v>
      </c>
      <c r="C54" s="75"/>
      <c r="D54" s="75"/>
      <c r="E54" s="76"/>
      <c r="F54" s="76"/>
      <c r="G54" s="74" t="s">
        <v>160</v>
      </c>
      <c r="H54" s="73">
        <v>6.75</v>
      </c>
      <c r="I54" s="81">
        <f>I48</f>
        <v>9.55</v>
      </c>
      <c r="J54" s="73">
        <f>H54*I54</f>
        <v>64.4625</v>
      </c>
      <c r="K54" s="73">
        <f>L54-J54</f>
        <v>12.892499999999998</v>
      </c>
      <c r="L54" s="73">
        <f>J54*120/100</f>
        <v>77.355</v>
      </c>
    </row>
    <row r="55" spans="1:12" ht="12.75">
      <c r="A55" s="64"/>
      <c r="B55" s="34"/>
      <c r="C55" s="26"/>
      <c r="D55" s="26"/>
      <c r="E55" s="41"/>
      <c r="F55" s="41"/>
      <c r="G55" s="82"/>
      <c r="H55" s="83"/>
      <c r="I55" s="84"/>
      <c r="J55" s="83"/>
      <c r="K55" s="83"/>
      <c r="L55" s="83"/>
    </row>
    <row r="56" spans="1:12" ht="12.75">
      <c r="A56" s="64"/>
      <c r="B56" s="35" t="s">
        <v>174</v>
      </c>
      <c r="C56" s="26"/>
      <c r="D56" s="26"/>
      <c r="E56" s="41"/>
      <c r="F56" s="41"/>
      <c r="G56" s="82"/>
      <c r="H56" s="83"/>
      <c r="I56" s="84"/>
      <c r="J56" s="83"/>
      <c r="K56" s="83"/>
      <c r="L56" s="83"/>
    </row>
    <row r="57" spans="1:12" ht="12.75">
      <c r="A57" s="64"/>
      <c r="B57" s="69" t="s">
        <v>168</v>
      </c>
      <c r="C57" s="75"/>
      <c r="D57" s="75"/>
      <c r="E57" s="76"/>
      <c r="F57" s="76"/>
      <c r="G57" s="82"/>
      <c r="H57" s="83"/>
      <c r="I57" s="84"/>
      <c r="J57" s="88">
        <f>J37+J43+J48+J51</f>
        <v>5713.4785</v>
      </c>
      <c r="K57" s="88">
        <f>K37+K43+K48+K51</f>
        <v>1142.6957000000002</v>
      </c>
      <c r="L57" s="88">
        <f>L37+L43+L48+L51</f>
        <v>6856.1742</v>
      </c>
    </row>
    <row r="58" spans="1:12" ht="12.75">
      <c r="A58" s="64"/>
      <c r="B58" s="69" t="s">
        <v>169</v>
      </c>
      <c r="C58" s="75"/>
      <c r="D58" s="75"/>
      <c r="E58" s="76"/>
      <c r="F58" s="76"/>
      <c r="G58" s="82"/>
      <c r="H58" s="83"/>
      <c r="I58" s="84"/>
      <c r="J58" s="73">
        <f>J37</f>
        <v>0</v>
      </c>
      <c r="K58" s="73">
        <f>K37</f>
        <v>0</v>
      </c>
      <c r="L58" s="73">
        <f>L37</f>
        <v>0</v>
      </c>
    </row>
    <row r="59" spans="1:12" ht="12.75">
      <c r="A59" s="64"/>
      <c r="B59" s="69" t="s">
        <v>170</v>
      </c>
      <c r="C59" s="75"/>
      <c r="D59" s="75"/>
      <c r="E59" s="76"/>
      <c r="F59" s="76"/>
      <c r="G59" s="82"/>
      <c r="H59" s="83"/>
      <c r="I59" s="84"/>
      <c r="J59" s="73">
        <f>J43</f>
        <v>0</v>
      </c>
      <c r="K59" s="73">
        <f>K43</f>
        <v>0</v>
      </c>
      <c r="L59" s="73">
        <f>L43</f>
        <v>0</v>
      </c>
    </row>
    <row r="60" spans="1:12" ht="12.75">
      <c r="A60" s="64"/>
      <c r="B60" s="69" t="s">
        <v>171</v>
      </c>
      <c r="C60" s="75"/>
      <c r="D60" s="75"/>
      <c r="E60" s="76"/>
      <c r="F60" s="76"/>
      <c r="G60" s="82"/>
      <c r="H60" s="83"/>
      <c r="I60" s="84"/>
      <c r="J60" s="73">
        <f>J51</f>
        <v>5443.2135</v>
      </c>
      <c r="K60" s="73">
        <f>K51</f>
        <v>1088.6427000000003</v>
      </c>
      <c r="L60" s="73">
        <f>L51</f>
        <v>6531.8562</v>
      </c>
    </row>
    <row r="61" spans="1:12" ht="12.75">
      <c r="A61" s="64"/>
      <c r="B61" s="69" t="s">
        <v>173</v>
      </c>
      <c r="C61" s="75"/>
      <c r="D61" s="75"/>
      <c r="E61" s="76"/>
      <c r="F61" s="76"/>
      <c r="G61" s="82"/>
      <c r="H61" s="83"/>
      <c r="I61" s="84"/>
      <c r="J61" s="73">
        <f>J48</f>
        <v>270.26500000000004</v>
      </c>
      <c r="K61" s="73">
        <f>K48</f>
        <v>54.053</v>
      </c>
      <c r="L61" s="73">
        <f>L48</f>
        <v>324.31800000000004</v>
      </c>
    </row>
    <row r="62" spans="1:6" ht="12.75">
      <c r="A62" s="64"/>
      <c r="B62" s="29"/>
      <c r="C62" s="26"/>
      <c r="D62" s="26"/>
      <c r="E62" s="41"/>
      <c r="F62" s="41"/>
    </row>
    <row r="63" spans="1:6" ht="12.75">
      <c r="A63" s="64"/>
      <c r="B63" s="29"/>
      <c r="C63" s="26"/>
      <c r="D63" s="26"/>
      <c r="E63" s="41"/>
      <c r="F63" s="41"/>
    </row>
    <row r="64" spans="1:6" ht="12.75">
      <c r="A64" s="86">
        <v>3</v>
      </c>
      <c r="B64" s="35" t="s">
        <v>78</v>
      </c>
      <c r="C64" s="77" t="s">
        <v>110</v>
      </c>
      <c r="D64" s="77" t="s">
        <v>176</v>
      </c>
      <c r="E64" s="41">
        <v>0</v>
      </c>
      <c r="F64" s="41">
        <v>4492</v>
      </c>
    </row>
    <row r="65" spans="1:10" ht="12.75">
      <c r="A65" s="64"/>
      <c r="B65" s="29"/>
      <c r="C65" s="29"/>
      <c r="D65" s="26"/>
      <c r="E65" s="26"/>
      <c r="F65" s="41"/>
      <c r="G65" s="41"/>
      <c r="I65" s="55"/>
      <c r="J65" s="80"/>
    </row>
    <row r="66" spans="1:6" ht="12.75">
      <c r="A66" s="64"/>
      <c r="B66" s="35" t="s">
        <v>153</v>
      </c>
      <c r="C66" s="77"/>
      <c r="D66" s="26"/>
      <c r="E66" s="41"/>
      <c r="F66" s="41"/>
    </row>
    <row r="67" spans="1:12" ht="12.75">
      <c r="A67" s="64"/>
      <c r="B67" s="69" t="s">
        <v>154</v>
      </c>
      <c r="C67" s="75"/>
      <c r="D67" s="75"/>
      <c r="E67" s="76"/>
      <c r="F67" s="76"/>
      <c r="G67" s="72"/>
      <c r="H67" s="72"/>
      <c r="J67" s="73">
        <f>J68+J69+J70</f>
        <v>0</v>
      </c>
      <c r="K67" s="73">
        <f>L67-J67</f>
        <v>0</v>
      </c>
      <c r="L67" s="73">
        <f>J67*120/100</f>
        <v>0</v>
      </c>
    </row>
    <row r="68" spans="1:12" ht="12.75">
      <c r="A68" s="64"/>
      <c r="B68" s="69" t="s">
        <v>155</v>
      </c>
      <c r="C68" s="75"/>
      <c r="D68" s="75"/>
      <c r="E68" s="76"/>
      <c r="F68" s="76"/>
      <c r="G68" s="74" t="s">
        <v>159</v>
      </c>
      <c r="H68" s="85"/>
      <c r="I68" s="81">
        <v>12</v>
      </c>
      <c r="J68" s="73">
        <f>H68*I68</f>
        <v>0</v>
      </c>
      <c r="K68" s="73">
        <f>L68-J68</f>
        <v>0</v>
      </c>
      <c r="L68" s="73">
        <f>J68*120/100</f>
        <v>0</v>
      </c>
    </row>
    <row r="69" spans="1:12" ht="12.75">
      <c r="A69" s="64"/>
      <c r="B69" s="69" t="s">
        <v>156</v>
      </c>
      <c r="C69" s="75"/>
      <c r="D69" s="75"/>
      <c r="E69" s="76"/>
      <c r="F69" s="76"/>
      <c r="G69" s="74" t="s">
        <v>160</v>
      </c>
      <c r="H69" s="85"/>
      <c r="I69" s="81">
        <f>F64/1000</f>
        <v>4.492</v>
      </c>
      <c r="J69" s="73">
        <f>H69*I69</f>
        <v>0</v>
      </c>
      <c r="K69" s="73">
        <f>L69-J69</f>
        <v>0</v>
      </c>
      <c r="L69" s="73">
        <f>J69*120/100</f>
        <v>0</v>
      </c>
    </row>
    <row r="70" spans="1:12" ht="12.75">
      <c r="A70" s="64"/>
      <c r="B70" s="69" t="s">
        <v>157</v>
      </c>
      <c r="C70" s="75"/>
      <c r="D70" s="75"/>
      <c r="E70" s="76"/>
      <c r="F70" s="76"/>
      <c r="G70" s="74" t="s">
        <v>160</v>
      </c>
      <c r="H70" s="85"/>
      <c r="I70" s="81">
        <f>E64/1000</f>
        <v>0</v>
      </c>
      <c r="J70" s="73">
        <f>H70*I70</f>
        <v>0</v>
      </c>
      <c r="K70" s="73">
        <f>L70-J70</f>
        <v>0</v>
      </c>
      <c r="L70" s="73">
        <f>J70*120/100</f>
        <v>0</v>
      </c>
    </row>
    <row r="71" spans="1:6" ht="12.75">
      <c r="A71" s="64"/>
      <c r="B71" s="29"/>
      <c r="C71" s="26"/>
      <c r="D71" s="26"/>
      <c r="E71" s="41"/>
      <c r="F71" s="41"/>
    </row>
    <row r="72" spans="1:6" ht="12.75">
      <c r="A72" s="64"/>
      <c r="B72" s="35" t="s">
        <v>161</v>
      </c>
      <c r="C72" s="77"/>
      <c r="D72" s="26"/>
      <c r="E72" s="41"/>
      <c r="F72" s="41"/>
    </row>
    <row r="73" spans="1:12" ht="12.75">
      <c r="A73" s="64"/>
      <c r="B73" s="69" t="s">
        <v>162</v>
      </c>
      <c r="C73" s="75"/>
      <c r="D73" s="75"/>
      <c r="E73" s="76"/>
      <c r="F73" s="76"/>
      <c r="G73" s="72"/>
      <c r="H73" s="72"/>
      <c r="J73" s="73">
        <f>J74+J75+J76</f>
        <v>0</v>
      </c>
      <c r="K73" s="73">
        <f>L73-J73</f>
        <v>0</v>
      </c>
      <c r="L73" s="73">
        <f>J73*120/100</f>
        <v>0</v>
      </c>
    </row>
    <row r="74" spans="1:12" ht="12.75">
      <c r="A74" s="64"/>
      <c r="B74" s="69" t="s">
        <v>155</v>
      </c>
      <c r="C74" s="75"/>
      <c r="D74" s="75"/>
      <c r="E74" s="76"/>
      <c r="F74" s="76"/>
      <c r="G74" s="74" t="s">
        <v>159</v>
      </c>
      <c r="H74" s="85"/>
      <c r="I74" s="81">
        <v>12</v>
      </c>
      <c r="J74" s="73">
        <f>H74*I74</f>
        <v>0</v>
      </c>
      <c r="K74" s="73">
        <f>L74-J74</f>
        <v>0</v>
      </c>
      <c r="L74" s="73">
        <f>J74*120/100</f>
        <v>0</v>
      </c>
    </row>
    <row r="75" spans="1:12" ht="12.75">
      <c r="A75" s="64"/>
      <c r="B75" s="69" t="s">
        <v>156</v>
      </c>
      <c r="C75" s="75"/>
      <c r="D75" s="75"/>
      <c r="E75" s="76"/>
      <c r="F75" s="76"/>
      <c r="G75" s="74" t="s">
        <v>160</v>
      </c>
      <c r="H75" s="85"/>
      <c r="I75" s="81">
        <f>F64/1000</f>
        <v>4.492</v>
      </c>
      <c r="J75" s="73">
        <f>H75*I75</f>
        <v>0</v>
      </c>
      <c r="K75" s="73">
        <f>L75-J75</f>
        <v>0</v>
      </c>
      <c r="L75" s="73">
        <f>J75*120/100</f>
        <v>0</v>
      </c>
    </row>
    <row r="76" spans="1:12" ht="12.75">
      <c r="A76" s="64"/>
      <c r="B76" s="69" t="s">
        <v>157</v>
      </c>
      <c r="C76" s="75"/>
      <c r="D76" s="75"/>
      <c r="E76" s="76"/>
      <c r="F76" s="76"/>
      <c r="G76" s="74" t="s">
        <v>160</v>
      </c>
      <c r="H76" s="85"/>
      <c r="I76" s="81">
        <f>E64/1000</f>
        <v>0</v>
      </c>
      <c r="J76" s="73">
        <f>H76*I76</f>
        <v>0</v>
      </c>
      <c r="K76" s="73">
        <f>L76-J76</f>
        <v>0</v>
      </c>
      <c r="L76" s="73">
        <f>J76*120/100</f>
        <v>0</v>
      </c>
    </row>
    <row r="77" spans="1:6" ht="12.75">
      <c r="A77" s="64"/>
      <c r="B77" s="29"/>
      <c r="C77" s="26"/>
      <c r="D77" s="26"/>
      <c r="E77" s="41"/>
      <c r="F77" s="41"/>
    </row>
    <row r="78" spans="1:12" ht="12.75">
      <c r="A78" s="64"/>
      <c r="B78" s="78" t="s">
        <v>163</v>
      </c>
      <c r="C78" s="75"/>
      <c r="D78" s="75"/>
      <c r="E78" s="76"/>
      <c r="F78" s="76"/>
      <c r="G78" s="68"/>
      <c r="H78" s="73">
        <v>28.3</v>
      </c>
      <c r="I78" s="81">
        <f>E64/1000+F64/1000</f>
        <v>4.492</v>
      </c>
      <c r="J78" s="73">
        <f>H78*I78</f>
        <v>127.1236</v>
      </c>
      <c r="K78" s="73">
        <f>L78-J78</f>
        <v>25.424719999999994</v>
      </c>
      <c r="L78" s="73">
        <f>J78*120/100</f>
        <v>152.54832</v>
      </c>
    </row>
    <row r="79" spans="1:6" ht="12.75">
      <c r="A79" s="64"/>
      <c r="B79" s="29"/>
      <c r="C79" s="26"/>
      <c r="D79" s="26"/>
      <c r="E79" s="41"/>
      <c r="F79" s="41"/>
    </row>
    <row r="80" spans="1:6" ht="12.75">
      <c r="A80" s="64"/>
      <c r="B80" s="35" t="s">
        <v>172</v>
      </c>
      <c r="C80" s="77"/>
      <c r="D80" s="26"/>
      <c r="E80" s="41"/>
      <c r="F80" s="41"/>
    </row>
    <row r="81" spans="1:12" ht="12.75">
      <c r="A81" s="64"/>
      <c r="B81" s="69" t="s">
        <v>164</v>
      </c>
      <c r="C81" s="75"/>
      <c r="D81" s="75"/>
      <c r="E81" s="76"/>
      <c r="F81" s="76"/>
      <c r="G81" s="72"/>
      <c r="H81" s="72"/>
      <c r="J81" s="73">
        <f>J82+J83+J84</f>
        <v>2560.3052399999997</v>
      </c>
      <c r="K81" s="73">
        <f>L81-J81</f>
        <v>512.0610479999996</v>
      </c>
      <c r="L81" s="73">
        <f>J81*120/100</f>
        <v>3072.3662879999993</v>
      </c>
    </row>
    <row r="82" spans="1:12" ht="12.75">
      <c r="A82" s="64"/>
      <c r="B82" s="69" t="s">
        <v>165</v>
      </c>
      <c r="C82" s="75"/>
      <c r="D82" s="75"/>
      <c r="E82" s="76"/>
      <c r="F82" s="76"/>
      <c r="G82" s="74" t="s">
        <v>160</v>
      </c>
      <c r="H82" s="73">
        <v>144</v>
      </c>
      <c r="I82" s="81">
        <f>I78</f>
        <v>4.492</v>
      </c>
      <c r="J82" s="73">
        <f>H82*I82</f>
        <v>646.848</v>
      </c>
      <c r="K82" s="73">
        <f>L82-J82</f>
        <v>129.3696</v>
      </c>
      <c r="L82" s="73">
        <f>J82*120/100</f>
        <v>776.2176</v>
      </c>
    </row>
    <row r="83" spans="1:12" ht="12.75">
      <c r="A83" s="64"/>
      <c r="B83" s="69" t="s">
        <v>166</v>
      </c>
      <c r="C83" s="75"/>
      <c r="D83" s="75"/>
      <c r="E83" s="76"/>
      <c r="F83" s="76"/>
      <c r="G83" s="74" t="s">
        <v>160</v>
      </c>
      <c r="H83" s="73">
        <v>419.22</v>
      </c>
      <c r="I83" s="81">
        <f>I78</f>
        <v>4.492</v>
      </c>
      <c r="J83" s="73">
        <f>H83*I83</f>
        <v>1883.13624</v>
      </c>
      <c r="K83" s="73">
        <f>L83-J83</f>
        <v>376.627248</v>
      </c>
      <c r="L83" s="73">
        <f>J83*120/100</f>
        <v>2259.763488</v>
      </c>
    </row>
    <row r="84" spans="1:12" ht="12.75">
      <c r="A84" s="64"/>
      <c r="B84" s="69" t="s">
        <v>167</v>
      </c>
      <c r="C84" s="75"/>
      <c r="D84" s="75"/>
      <c r="E84" s="76"/>
      <c r="F84" s="76"/>
      <c r="G84" s="74" t="s">
        <v>160</v>
      </c>
      <c r="H84" s="73">
        <v>6.75</v>
      </c>
      <c r="I84" s="81">
        <f>I78</f>
        <v>4.492</v>
      </c>
      <c r="J84" s="73">
        <f>H84*I84</f>
        <v>30.321</v>
      </c>
      <c r="K84" s="73">
        <f>L84-J84</f>
        <v>6.064199999999996</v>
      </c>
      <c r="L84" s="73">
        <f>J84*120/100</f>
        <v>36.3852</v>
      </c>
    </row>
    <row r="85" spans="1:12" ht="12.75">
      <c r="A85" s="64"/>
      <c r="B85" s="34"/>
      <c r="C85" s="26"/>
      <c r="D85" s="26"/>
      <c r="E85" s="41"/>
      <c r="F85" s="41"/>
      <c r="G85" s="82"/>
      <c r="H85" s="83"/>
      <c r="I85" s="84"/>
      <c r="J85" s="83"/>
      <c r="K85" s="83"/>
      <c r="L85" s="83"/>
    </row>
    <row r="86" spans="1:12" ht="12.75">
      <c r="A86" s="64"/>
      <c r="B86" s="35" t="s">
        <v>174</v>
      </c>
      <c r="C86" s="26"/>
      <c r="D86" s="26"/>
      <c r="E86" s="41"/>
      <c r="F86" s="41"/>
      <c r="G86" s="82"/>
      <c r="H86" s="83"/>
      <c r="I86" s="84"/>
      <c r="J86" s="83"/>
      <c r="K86" s="83"/>
      <c r="L86" s="83"/>
    </row>
    <row r="87" spans="1:12" ht="12.75">
      <c r="A87" s="64"/>
      <c r="B87" s="69" t="s">
        <v>168</v>
      </c>
      <c r="C87" s="75"/>
      <c r="D87" s="75"/>
      <c r="E87" s="76"/>
      <c r="F87" s="76"/>
      <c r="G87" s="82"/>
      <c r="H87" s="83"/>
      <c r="I87" s="84"/>
      <c r="J87" s="88">
        <f>J67+J73+J78+J81</f>
        <v>2687.4288399999996</v>
      </c>
      <c r="K87" s="88">
        <f>K67+K73+K78+K81</f>
        <v>537.4857679999996</v>
      </c>
      <c r="L87" s="88">
        <f>L67+L73+L78+L81</f>
        <v>3224.914607999999</v>
      </c>
    </row>
    <row r="88" spans="1:12" ht="12.75">
      <c r="A88" s="64"/>
      <c r="B88" s="69" t="s">
        <v>169</v>
      </c>
      <c r="C88" s="75"/>
      <c r="D88" s="75"/>
      <c r="E88" s="76"/>
      <c r="F88" s="76"/>
      <c r="G88" s="82"/>
      <c r="H88" s="83"/>
      <c r="I88" s="84"/>
      <c r="J88" s="73">
        <f>J67</f>
        <v>0</v>
      </c>
      <c r="K88" s="73">
        <f>K67</f>
        <v>0</v>
      </c>
      <c r="L88" s="73">
        <f>L67</f>
        <v>0</v>
      </c>
    </row>
    <row r="89" spans="1:12" ht="12.75">
      <c r="A89" s="64"/>
      <c r="B89" s="69" t="s">
        <v>170</v>
      </c>
      <c r="C89" s="75"/>
      <c r="D89" s="75"/>
      <c r="E89" s="76"/>
      <c r="F89" s="76"/>
      <c r="G89" s="82"/>
      <c r="H89" s="83"/>
      <c r="I89" s="84"/>
      <c r="J89" s="73">
        <f>J73</f>
        <v>0</v>
      </c>
      <c r="K89" s="73">
        <f>K73</f>
        <v>0</v>
      </c>
      <c r="L89" s="73">
        <f>L73</f>
        <v>0</v>
      </c>
    </row>
    <row r="90" spans="1:12" ht="12.75">
      <c r="A90" s="64"/>
      <c r="B90" s="69" t="s">
        <v>171</v>
      </c>
      <c r="C90" s="75"/>
      <c r="D90" s="75"/>
      <c r="E90" s="76"/>
      <c r="F90" s="76"/>
      <c r="G90" s="82"/>
      <c r="H90" s="83"/>
      <c r="I90" s="84"/>
      <c r="J90" s="73">
        <f>J81</f>
        <v>2560.3052399999997</v>
      </c>
      <c r="K90" s="73">
        <f>K81</f>
        <v>512.0610479999996</v>
      </c>
      <c r="L90" s="73">
        <f>L81</f>
        <v>3072.3662879999993</v>
      </c>
    </row>
    <row r="91" spans="1:12" ht="12.75">
      <c r="A91" s="64"/>
      <c r="B91" s="69" t="s">
        <v>173</v>
      </c>
      <c r="C91" s="75"/>
      <c r="D91" s="75"/>
      <c r="E91" s="76"/>
      <c r="F91" s="76"/>
      <c r="G91" s="82"/>
      <c r="H91" s="83"/>
      <c r="I91" s="84"/>
      <c r="J91" s="73">
        <f>J78</f>
        <v>127.1236</v>
      </c>
      <c r="K91" s="73">
        <f>K78</f>
        <v>25.424719999999994</v>
      </c>
      <c r="L91" s="73">
        <f>L78</f>
        <v>152.54832</v>
      </c>
    </row>
    <row r="92" spans="1:6" ht="12.75">
      <c r="A92" s="64"/>
      <c r="B92" s="29"/>
      <c r="C92" s="26"/>
      <c r="D92" s="26"/>
      <c r="E92" s="41"/>
      <c r="F92" s="41"/>
    </row>
    <row r="93" spans="1:6" ht="12.75">
      <c r="A93" s="86"/>
      <c r="B93" s="35"/>
      <c r="C93" s="77"/>
      <c r="D93" s="77"/>
      <c r="E93" s="41"/>
      <c r="F93" s="41"/>
    </row>
    <row r="94" spans="1:6" ht="12.75">
      <c r="A94" s="86">
        <v>4</v>
      </c>
      <c r="B94" s="35" t="s">
        <v>79</v>
      </c>
      <c r="C94" s="77" t="s">
        <v>115</v>
      </c>
      <c r="D94" s="77" t="s">
        <v>180</v>
      </c>
      <c r="E94" s="41">
        <v>49173</v>
      </c>
      <c r="F94" s="41">
        <v>10570</v>
      </c>
    </row>
    <row r="95" spans="1:10" ht="12.75">
      <c r="A95" s="64"/>
      <c r="B95" s="29"/>
      <c r="C95" s="29"/>
      <c r="D95" s="26"/>
      <c r="E95" s="26"/>
      <c r="F95" s="41"/>
      <c r="G95" s="41"/>
      <c r="I95" s="55"/>
      <c r="J95" s="80"/>
    </row>
    <row r="96" spans="1:6" ht="12.75">
      <c r="A96" s="64"/>
      <c r="B96" s="35" t="s">
        <v>153</v>
      </c>
      <c r="C96" s="77"/>
      <c r="D96" s="26"/>
      <c r="E96" s="41"/>
      <c r="F96" s="41"/>
    </row>
    <row r="97" spans="1:12" ht="12.75">
      <c r="A97" s="64"/>
      <c r="B97" s="69" t="s">
        <v>154</v>
      </c>
      <c r="C97" s="75"/>
      <c r="D97" s="75"/>
      <c r="E97" s="76"/>
      <c r="F97" s="76"/>
      <c r="G97" s="72"/>
      <c r="H97" s="72"/>
      <c r="J97" s="73">
        <f>J98+J99+J100</f>
        <v>0</v>
      </c>
      <c r="K97" s="73">
        <f>L97-J97</f>
        <v>0</v>
      </c>
      <c r="L97" s="73">
        <f>J97*120/100</f>
        <v>0</v>
      </c>
    </row>
    <row r="98" spans="1:12" ht="12.75">
      <c r="A98" s="64"/>
      <c r="B98" s="69" t="s">
        <v>155</v>
      </c>
      <c r="C98" s="75"/>
      <c r="D98" s="75"/>
      <c r="E98" s="76"/>
      <c r="F98" s="76"/>
      <c r="G98" s="74" t="s">
        <v>159</v>
      </c>
      <c r="H98" s="85"/>
      <c r="I98" s="81">
        <v>12</v>
      </c>
      <c r="J98" s="73">
        <f>H98*I98</f>
        <v>0</v>
      </c>
      <c r="K98" s="73">
        <f>L98-J98</f>
        <v>0</v>
      </c>
      <c r="L98" s="73">
        <f>J98*120/100</f>
        <v>0</v>
      </c>
    </row>
    <row r="99" spans="1:12" ht="12.75">
      <c r="A99" s="64"/>
      <c r="B99" s="69" t="s">
        <v>156</v>
      </c>
      <c r="C99" s="75"/>
      <c r="D99" s="75"/>
      <c r="E99" s="76"/>
      <c r="F99" s="76"/>
      <c r="G99" s="74" t="s">
        <v>160</v>
      </c>
      <c r="H99" s="85"/>
      <c r="I99" s="81">
        <f>F94/1000</f>
        <v>10.57</v>
      </c>
      <c r="J99" s="73">
        <f>H99*I99</f>
        <v>0</v>
      </c>
      <c r="K99" s="73">
        <f>L99-J99</f>
        <v>0</v>
      </c>
      <c r="L99" s="73">
        <f>J99*120/100</f>
        <v>0</v>
      </c>
    </row>
    <row r="100" spans="1:12" ht="12.75">
      <c r="A100" s="64"/>
      <c r="B100" s="69" t="s">
        <v>157</v>
      </c>
      <c r="C100" s="75"/>
      <c r="D100" s="75"/>
      <c r="E100" s="76"/>
      <c r="F100" s="76"/>
      <c r="G100" s="74" t="s">
        <v>160</v>
      </c>
      <c r="H100" s="85"/>
      <c r="I100" s="81">
        <f>E94/1000</f>
        <v>49.173</v>
      </c>
      <c r="J100" s="73">
        <f>H100*I100</f>
        <v>0</v>
      </c>
      <c r="K100" s="73">
        <f>L100-J100</f>
        <v>0</v>
      </c>
      <c r="L100" s="73">
        <f>J100*120/100</f>
        <v>0</v>
      </c>
    </row>
    <row r="101" spans="1:6" ht="12.75">
      <c r="A101" s="64"/>
      <c r="B101" s="29"/>
      <c r="C101" s="26"/>
      <c r="D101" s="26"/>
      <c r="E101" s="41"/>
      <c r="F101" s="41"/>
    </row>
    <row r="102" spans="1:6" ht="12.75">
      <c r="A102" s="64"/>
      <c r="B102" s="35" t="s">
        <v>161</v>
      </c>
      <c r="C102" s="77"/>
      <c r="D102" s="26"/>
      <c r="E102" s="41"/>
      <c r="F102" s="41"/>
    </row>
    <row r="103" spans="1:12" ht="12.75">
      <c r="A103" s="64"/>
      <c r="B103" s="69" t="s">
        <v>162</v>
      </c>
      <c r="C103" s="75"/>
      <c r="D103" s="75"/>
      <c r="E103" s="76"/>
      <c r="F103" s="76"/>
      <c r="G103" s="72"/>
      <c r="H103" s="72"/>
      <c r="J103" s="73">
        <f>J104+J105+J106</f>
        <v>0</v>
      </c>
      <c r="K103" s="73">
        <f>L103-J103</f>
        <v>0</v>
      </c>
      <c r="L103" s="73">
        <f>J103*120/100</f>
        <v>0</v>
      </c>
    </row>
    <row r="104" spans="1:12" ht="12.75">
      <c r="A104" s="64"/>
      <c r="B104" s="69" t="s">
        <v>155</v>
      </c>
      <c r="C104" s="75"/>
      <c r="D104" s="75"/>
      <c r="E104" s="76"/>
      <c r="F104" s="76"/>
      <c r="G104" s="74" t="s">
        <v>159</v>
      </c>
      <c r="H104" s="85"/>
      <c r="I104" s="81">
        <v>12</v>
      </c>
      <c r="J104" s="73">
        <f>H104*I104</f>
        <v>0</v>
      </c>
      <c r="K104" s="73">
        <f>L104-J104</f>
        <v>0</v>
      </c>
      <c r="L104" s="73">
        <f>J104*120/100</f>
        <v>0</v>
      </c>
    </row>
    <row r="105" spans="1:12" ht="12.75">
      <c r="A105" s="64"/>
      <c r="B105" s="69" t="s">
        <v>156</v>
      </c>
      <c r="C105" s="75"/>
      <c r="D105" s="75"/>
      <c r="E105" s="76"/>
      <c r="F105" s="76"/>
      <c r="G105" s="74" t="s">
        <v>160</v>
      </c>
      <c r="H105" s="85"/>
      <c r="I105" s="81">
        <f>F94/1000</f>
        <v>10.57</v>
      </c>
      <c r="J105" s="73">
        <f>H105*I105</f>
        <v>0</v>
      </c>
      <c r="K105" s="73">
        <f>L105-J105</f>
        <v>0</v>
      </c>
      <c r="L105" s="73">
        <f>J105*120/100</f>
        <v>0</v>
      </c>
    </row>
    <row r="106" spans="1:12" ht="12.75">
      <c r="A106" s="64"/>
      <c r="B106" s="69" t="s">
        <v>157</v>
      </c>
      <c r="C106" s="75"/>
      <c r="D106" s="75"/>
      <c r="E106" s="76"/>
      <c r="F106" s="76"/>
      <c r="G106" s="74" t="s">
        <v>160</v>
      </c>
      <c r="H106" s="85"/>
      <c r="I106" s="81">
        <f>E94/1000</f>
        <v>49.173</v>
      </c>
      <c r="J106" s="73">
        <f>H106*I106</f>
        <v>0</v>
      </c>
      <c r="K106" s="73">
        <f>L106-J106</f>
        <v>0</v>
      </c>
      <c r="L106" s="73">
        <f>J106*120/100</f>
        <v>0</v>
      </c>
    </row>
    <row r="107" spans="1:6" ht="12.75">
      <c r="A107" s="64"/>
      <c r="B107" s="29"/>
      <c r="C107" s="26"/>
      <c r="D107" s="26"/>
      <c r="E107" s="41"/>
      <c r="F107" s="41"/>
    </row>
    <row r="108" spans="1:12" ht="12.75">
      <c r="A108" s="64"/>
      <c r="B108" s="78" t="s">
        <v>163</v>
      </c>
      <c r="C108" s="75"/>
      <c r="D108" s="75"/>
      <c r="E108" s="76"/>
      <c r="F108" s="76"/>
      <c r="G108" s="68"/>
      <c r="H108" s="73">
        <v>28.3</v>
      </c>
      <c r="I108" s="81">
        <f>E94/1000+F94/1000</f>
        <v>59.743</v>
      </c>
      <c r="J108" s="73">
        <f>H108*I108</f>
        <v>1690.7269000000001</v>
      </c>
      <c r="K108" s="73">
        <f>L108-J108</f>
        <v>338.14537999999993</v>
      </c>
      <c r="L108" s="73">
        <f>J108*120/100</f>
        <v>2028.87228</v>
      </c>
    </row>
    <row r="109" spans="1:6" ht="12.75">
      <c r="A109" s="64"/>
      <c r="B109" s="29"/>
      <c r="C109" s="26"/>
      <c r="D109" s="26"/>
      <c r="E109" s="41"/>
      <c r="F109" s="41"/>
    </row>
    <row r="110" spans="1:6" ht="12.75">
      <c r="A110" s="64"/>
      <c r="B110" s="35" t="s">
        <v>172</v>
      </c>
      <c r="C110" s="77"/>
      <c r="D110" s="26"/>
      <c r="E110" s="41"/>
      <c r="F110" s="41"/>
    </row>
    <row r="111" spans="1:12" ht="12.75">
      <c r="A111" s="64"/>
      <c r="B111" s="69" t="s">
        <v>164</v>
      </c>
      <c r="C111" s="75"/>
      <c r="D111" s="75"/>
      <c r="E111" s="76"/>
      <c r="F111" s="76"/>
      <c r="G111" s="72"/>
      <c r="H111" s="72"/>
      <c r="J111" s="73">
        <f>J112+J113+J114</f>
        <v>34051.71771</v>
      </c>
      <c r="K111" s="73">
        <f>L111-J111</f>
        <v>6810.343542000002</v>
      </c>
      <c r="L111" s="73">
        <f>J111*120/100</f>
        <v>40862.061252</v>
      </c>
    </row>
    <row r="112" spans="1:12" ht="12.75">
      <c r="A112" s="64"/>
      <c r="B112" s="69" t="s">
        <v>165</v>
      </c>
      <c r="C112" s="75"/>
      <c r="D112" s="75"/>
      <c r="E112" s="76"/>
      <c r="F112" s="76"/>
      <c r="G112" s="74" t="s">
        <v>160</v>
      </c>
      <c r="H112" s="73">
        <v>144</v>
      </c>
      <c r="I112" s="81">
        <f>I108</f>
        <v>59.743</v>
      </c>
      <c r="J112" s="73">
        <f>H112*I112</f>
        <v>8602.992</v>
      </c>
      <c r="K112" s="73">
        <f>L112-J112</f>
        <v>1720.5984000000008</v>
      </c>
      <c r="L112" s="73">
        <f>J112*120/100</f>
        <v>10323.590400000001</v>
      </c>
    </row>
    <row r="113" spans="1:12" ht="12.75">
      <c r="A113" s="64"/>
      <c r="B113" s="69" t="s">
        <v>166</v>
      </c>
      <c r="C113" s="75"/>
      <c r="D113" s="75"/>
      <c r="E113" s="76"/>
      <c r="F113" s="76"/>
      <c r="G113" s="74" t="s">
        <v>160</v>
      </c>
      <c r="H113" s="73">
        <v>419.22</v>
      </c>
      <c r="I113" s="81">
        <f>I108</f>
        <v>59.743</v>
      </c>
      <c r="J113" s="73">
        <f>H113*I113</f>
        <v>25045.460460000002</v>
      </c>
      <c r="K113" s="73">
        <f>L113-J113</f>
        <v>5009.092092000003</v>
      </c>
      <c r="L113" s="73">
        <f>J113*120/100</f>
        <v>30054.552552000005</v>
      </c>
    </row>
    <row r="114" spans="1:12" ht="12.75">
      <c r="A114" s="64"/>
      <c r="B114" s="69" t="s">
        <v>167</v>
      </c>
      <c r="C114" s="75"/>
      <c r="D114" s="75"/>
      <c r="E114" s="76"/>
      <c r="F114" s="76"/>
      <c r="G114" s="74" t="s">
        <v>160</v>
      </c>
      <c r="H114" s="73">
        <v>6.75</v>
      </c>
      <c r="I114" s="81">
        <f>I108</f>
        <v>59.743</v>
      </c>
      <c r="J114" s="73">
        <f>H114*I114</f>
        <v>403.26525000000004</v>
      </c>
      <c r="K114" s="73">
        <f>L114-J114</f>
        <v>80.65305000000001</v>
      </c>
      <c r="L114" s="73">
        <f>J114*120/100</f>
        <v>483.91830000000004</v>
      </c>
    </row>
    <row r="115" spans="1:12" ht="12.75">
      <c r="A115" s="64"/>
      <c r="B115" s="34"/>
      <c r="C115" s="26"/>
      <c r="D115" s="26"/>
      <c r="E115" s="41"/>
      <c r="F115" s="41"/>
      <c r="G115" s="82"/>
      <c r="H115" s="83"/>
      <c r="I115" s="84"/>
      <c r="J115" s="83"/>
      <c r="K115" s="83"/>
      <c r="L115" s="83"/>
    </row>
    <row r="116" spans="1:12" ht="12.75">
      <c r="A116" s="64"/>
      <c r="B116" s="35" t="s">
        <v>174</v>
      </c>
      <c r="C116" s="26"/>
      <c r="D116" s="26"/>
      <c r="E116" s="41"/>
      <c r="F116" s="41"/>
      <c r="G116" s="82"/>
      <c r="H116" s="83"/>
      <c r="I116" s="84"/>
      <c r="J116" s="83"/>
      <c r="K116" s="83"/>
      <c r="L116" s="83"/>
    </row>
    <row r="117" spans="1:12" ht="12.75">
      <c r="A117" s="64"/>
      <c r="B117" s="69" t="s">
        <v>168</v>
      </c>
      <c r="C117" s="75"/>
      <c r="D117" s="75"/>
      <c r="E117" s="76"/>
      <c r="F117" s="76"/>
      <c r="G117" s="82"/>
      <c r="H117" s="83"/>
      <c r="I117" s="84"/>
      <c r="J117" s="88">
        <f>J97+J103+J108+J111</f>
        <v>35742.44461</v>
      </c>
      <c r="K117" s="88">
        <f>K97+K103+K108+K111</f>
        <v>7148.488922000002</v>
      </c>
      <c r="L117" s="88">
        <f>L97+L103+L108+L111</f>
        <v>42890.933532</v>
      </c>
    </row>
    <row r="118" spans="1:12" ht="12.75">
      <c r="A118" s="64"/>
      <c r="B118" s="69" t="s">
        <v>169</v>
      </c>
      <c r="C118" s="75"/>
      <c r="D118" s="75"/>
      <c r="E118" s="76"/>
      <c r="F118" s="76"/>
      <c r="G118" s="82"/>
      <c r="H118" s="83"/>
      <c r="I118" s="84"/>
      <c r="J118" s="73">
        <f>J97</f>
        <v>0</v>
      </c>
      <c r="K118" s="73">
        <f>K97</f>
        <v>0</v>
      </c>
      <c r="L118" s="73">
        <f>L97</f>
        <v>0</v>
      </c>
    </row>
    <row r="119" spans="1:12" ht="12.75">
      <c r="A119" s="64"/>
      <c r="B119" s="69" t="s">
        <v>170</v>
      </c>
      <c r="C119" s="75"/>
      <c r="D119" s="75"/>
      <c r="E119" s="76"/>
      <c r="F119" s="76"/>
      <c r="G119" s="82"/>
      <c r="H119" s="83"/>
      <c r="I119" s="84"/>
      <c r="J119" s="73">
        <f>J103</f>
        <v>0</v>
      </c>
      <c r="K119" s="73">
        <f>K103</f>
        <v>0</v>
      </c>
      <c r="L119" s="73">
        <f>L103</f>
        <v>0</v>
      </c>
    </row>
    <row r="120" spans="1:12" ht="12.75">
      <c r="A120" s="64"/>
      <c r="B120" s="69" t="s">
        <v>171</v>
      </c>
      <c r="C120" s="75"/>
      <c r="D120" s="75"/>
      <c r="E120" s="76"/>
      <c r="F120" s="76"/>
      <c r="G120" s="82"/>
      <c r="H120" s="83"/>
      <c r="I120" s="84"/>
      <c r="J120" s="73">
        <f>J111</f>
        <v>34051.71771</v>
      </c>
      <c r="K120" s="73">
        <f>K111</f>
        <v>6810.343542000002</v>
      </c>
      <c r="L120" s="73">
        <f>L111</f>
        <v>40862.061252</v>
      </c>
    </row>
    <row r="121" spans="1:12" ht="12.75">
      <c r="A121" s="64"/>
      <c r="B121" s="69" t="s">
        <v>173</v>
      </c>
      <c r="C121" s="75"/>
      <c r="D121" s="75"/>
      <c r="E121" s="76"/>
      <c r="F121" s="76"/>
      <c r="G121" s="82"/>
      <c r="H121" s="83"/>
      <c r="I121" s="84"/>
      <c r="J121" s="73">
        <f>J108</f>
        <v>1690.7269000000001</v>
      </c>
      <c r="K121" s="73">
        <f>K108</f>
        <v>338.14537999999993</v>
      </c>
      <c r="L121" s="73">
        <f>L108</f>
        <v>2028.87228</v>
      </c>
    </row>
    <row r="122" spans="1:6" ht="12.75">
      <c r="A122" s="64"/>
      <c r="B122" s="29"/>
      <c r="C122" s="26"/>
      <c r="D122" s="26"/>
      <c r="E122" s="41"/>
      <c r="F122" s="41"/>
    </row>
    <row r="123" spans="1:6" ht="12.75">
      <c r="A123" s="64"/>
      <c r="B123" s="29"/>
      <c r="C123" s="26"/>
      <c r="D123" s="26"/>
      <c r="E123" s="41"/>
      <c r="F123" s="41"/>
    </row>
    <row r="124" spans="1:6" ht="12.75">
      <c r="A124" s="86">
        <v>5</v>
      </c>
      <c r="B124" s="35" t="s">
        <v>131</v>
      </c>
      <c r="C124" s="77" t="s">
        <v>110</v>
      </c>
      <c r="D124" s="77" t="s">
        <v>181</v>
      </c>
      <c r="E124" s="41">
        <v>0</v>
      </c>
      <c r="F124" s="41">
        <v>35</v>
      </c>
    </row>
    <row r="125" spans="1:10" ht="12.75">
      <c r="A125" s="64"/>
      <c r="B125" s="29"/>
      <c r="C125" s="29"/>
      <c r="D125" s="26"/>
      <c r="E125" s="26"/>
      <c r="F125" s="41"/>
      <c r="G125" s="41"/>
      <c r="I125" s="55"/>
      <c r="J125" s="80"/>
    </row>
    <row r="126" spans="1:6" ht="12.75">
      <c r="A126" s="64"/>
      <c r="B126" s="35" t="s">
        <v>153</v>
      </c>
      <c r="C126" s="77"/>
      <c r="D126" s="26"/>
      <c r="E126" s="41"/>
      <c r="F126" s="41"/>
    </row>
    <row r="127" spans="1:12" ht="12.75">
      <c r="A127" s="64"/>
      <c r="B127" s="69" t="s">
        <v>154</v>
      </c>
      <c r="C127" s="75"/>
      <c r="D127" s="75"/>
      <c r="E127" s="76"/>
      <c r="F127" s="76"/>
      <c r="G127" s="72"/>
      <c r="H127" s="72"/>
      <c r="J127" s="73">
        <f>J128+J129+J130</f>
        <v>0</v>
      </c>
      <c r="K127" s="73">
        <f>L127-J127</f>
        <v>0</v>
      </c>
      <c r="L127" s="73">
        <f>J127*120/100</f>
        <v>0</v>
      </c>
    </row>
    <row r="128" spans="1:12" ht="12.75">
      <c r="A128" s="64"/>
      <c r="B128" s="69" t="s">
        <v>155</v>
      </c>
      <c r="C128" s="75"/>
      <c r="D128" s="75"/>
      <c r="E128" s="76"/>
      <c r="F128" s="76"/>
      <c r="G128" s="74" t="s">
        <v>159</v>
      </c>
      <c r="H128" s="85"/>
      <c r="I128" s="81">
        <v>12</v>
      </c>
      <c r="J128" s="73">
        <f>H128*I128</f>
        <v>0</v>
      </c>
      <c r="K128" s="73">
        <f>L128-J128</f>
        <v>0</v>
      </c>
      <c r="L128" s="73">
        <f>J128*120/100</f>
        <v>0</v>
      </c>
    </row>
    <row r="129" spans="1:12" ht="12.75">
      <c r="A129" s="64"/>
      <c r="B129" s="69" t="s">
        <v>156</v>
      </c>
      <c r="C129" s="75"/>
      <c r="D129" s="75"/>
      <c r="E129" s="76"/>
      <c r="F129" s="76"/>
      <c r="G129" s="74" t="s">
        <v>160</v>
      </c>
      <c r="H129" s="85"/>
      <c r="I129" s="81">
        <f>F124/1000</f>
        <v>0.035</v>
      </c>
      <c r="J129" s="73">
        <f>H129*I129</f>
        <v>0</v>
      </c>
      <c r="K129" s="73">
        <f>L129-J129</f>
        <v>0</v>
      </c>
      <c r="L129" s="73">
        <f>J129*120/100</f>
        <v>0</v>
      </c>
    </row>
    <row r="130" spans="1:12" ht="12.75">
      <c r="A130" s="64"/>
      <c r="B130" s="69" t="s">
        <v>157</v>
      </c>
      <c r="C130" s="75"/>
      <c r="D130" s="75"/>
      <c r="E130" s="76"/>
      <c r="F130" s="76"/>
      <c r="G130" s="74" t="s">
        <v>160</v>
      </c>
      <c r="H130" s="85"/>
      <c r="I130" s="81">
        <f>E124/1000</f>
        <v>0</v>
      </c>
      <c r="J130" s="73">
        <f>H130*I130</f>
        <v>0</v>
      </c>
      <c r="K130" s="73">
        <f>L130-J130</f>
        <v>0</v>
      </c>
      <c r="L130" s="73">
        <f>J130*120/100</f>
        <v>0</v>
      </c>
    </row>
    <row r="131" spans="1:6" ht="12.75">
      <c r="A131" s="64"/>
      <c r="B131" s="29"/>
      <c r="C131" s="26"/>
      <c r="D131" s="26"/>
      <c r="E131" s="41"/>
      <c r="F131" s="41"/>
    </row>
    <row r="132" spans="1:6" ht="12.75">
      <c r="A132" s="64"/>
      <c r="B132" s="35" t="s">
        <v>161</v>
      </c>
      <c r="C132" s="77"/>
      <c r="D132" s="26"/>
      <c r="E132" s="41"/>
      <c r="F132" s="41"/>
    </row>
    <row r="133" spans="1:12" ht="12.75">
      <c r="A133" s="64"/>
      <c r="B133" s="69" t="s">
        <v>162</v>
      </c>
      <c r="C133" s="75"/>
      <c r="D133" s="75"/>
      <c r="E133" s="76"/>
      <c r="F133" s="76"/>
      <c r="G133" s="72"/>
      <c r="H133" s="72"/>
      <c r="J133" s="73">
        <f>J134+J135+J136</f>
        <v>0</v>
      </c>
      <c r="K133" s="73">
        <f>L133-J133</f>
        <v>0</v>
      </c>
      <c r="L133" s="73">
        <f>J133*120/100</f>
        <v>0</v>
      </c>
    </row>
    <row r="134" spans="1:12" ht="12.75">
      <c r="A134" s="64"/>
      <c r="B134" s="69" t="s">
        <v>155</v>
      </c>
      <c r="C134" s="75"/>
      <c r="D134" s="75"/>
      <c r="E134" s="76"/>
      <c r="F134" s="76"/>
      <c r="G134" s="74" t="s">
        <v>159</v>
      </c>
      <c r="H134" s="85"/>
      <c r="I134" s="81">
        <v>12</v>
      </c>
      <c r="J134" s="73">
        <f>H134*I134</f>
        <v>0</v>
      </c>
      <c r="K134" s="73">
        <f>L134-J134</f>
        <v>0</v>
      </c>
      <c r="L134" s="73">
        <f>J134*120/100</f>
        <v>0</v>
      </c>
    </row>
    <row r="135" spans="1:12" ht="12.75">
      <c r="A135" s="64"/>
      <c r="B135" s="69" t="s">
        <v>156</v>
      </c>
      <c r="C135" s="75"/>
      <c r="D135" s="75"/>
      <c r="E135" s="76"/>
      <c r="F135" s="76"/>
      <c r="G135" s="74" t="s">
        <v>160</v>
      </c>
      <c r="H135" s="85"/>
      <c r="I135" s="81">
        <f>F124/1000</f>
        <v>0.035</v>
      </c>
      <c r="J135" s="73">
        <f>H135*I135</f>
        <v>0</v>
      </c>
      <c r="K135" s="73">
        <f>L135-J135</f>
        <v>0</v>
      </c>
      <c r="L135" s="73">
        <f>J135*120/100</f>
        <v>0</v>
      </c>
    </row>
    <row r="136" spans="1:12" ht="12.75">
      <c r="A136" s="64"/>
      <c r="B136" s="69" t="s">
        <v>157</v>
      </c>
      <c r="C136" s="75"/>
      <c r="D136" s="75"/>
      <c r="E136" s="76"/>
      <c r="F136" s="76"/>
      <c r="G136" s="74" t="s">
        <v>160</v>
      </c>
      <c r="H136" s="85"/>
      <c r="I136" s="81">
        <f>E124/1000</f>
        <v>0</v>
      </c>
      <c r="J136" s="73">
        <f>H136*I136</f>
        <v>0</v>
      </c>
      <c r="K136" s="73">
        <f>L136-J136</f>
        <v>0</v>
      </c>
      <c r="L136" s="73">
        <f>J136*120/100</f>
        <v>0</v>
      </c>
    </row>
    <row r="137" spans="1:6" ht="12.75">
      <c r="A137" s="64"/>
      <c r="B137" s="29"/>
      <c r="C137" s="26"/>
      <c r="D137" s="26"/>
      <c r="E137" s="41"/>
      <c r="F137" s="41"/>
    </row>
    <row r="138" spans="1:12" ht="12.75">
      <c r="A138" s="64"/>
      <c r="B138" s="78" t="s">
        <v>163</v>
      </c>
      <c r="C138" s="75"/>
      <c r="D138" s="75"/>
      <c r="E138" s="76"/>
      <c r="F138" s="76"/>
      <c r="G138" s="68"/>
      <c r="H138" s="73">
        <v>28.3</v>
      </c>
      <c r="I138" s="81">
        <f>E124/1000+F124/1000</f>
        <v>0.035</v>
      </c>
      <c r="J138" s="73">
        <f>H138*I138</f>
        <v>0.9905000000000002</v>
      </c>
      <c r="K138" s="73">
        <f>L138-J138</f>
        <v>0.19809999999999994</v>
      </c>
      <c r="L138" s="73">
        <f>J138*120/100</f>
        <v>1.1886</v>
      </c>
    </row>
    <row r="139" spans="1:6" ht="12.75">
      <c r="A139" s="64"/>
      <c r="B139" s="29"/>
      <c r="C139" s="26"/>
      <c r="D139" s="26"/>
      <c r="E139" s="41"/>
      <c r="F139" s="41"/>
    </row>
    <row r="140" spans="1:6" ht="12.75">
      <c r="A140" s="64"/>
      <c r="B140" s="35" t="s">
        <v>172</v>
      </c>
      <c r="C140" s="77"/>
      <c r="D140" s="26"/>
      <c r="E140" s="41"/>
      <c r="F140" s="41"/>
    </row>
    <row r="141" spans="1:12" ht="12.75">
      <c r="A141" s="64"/>
      <c r="B141" s="69" t="s">
        <v>164</v>
      </c>
      <c r="C141" s="75"/>
      <c r="D141" s="75"/>
      <c r="E141" s="76"/>
      <c r="F141" s="76"/>
      <c r="G141" s="72"/>
      <c r="H141" s="72"/>
      <c r="J141" s="73">
        <f>J142+J143+J144</f>
        <v>19.948950000000004</v>
      </c>
      <c r="K141" s="73">
        <f>L141-J141</f>
        <v>3.9897899999999993</v>
      </c>
      <c r="L141" s="73">
        <f>J141*120/100</f>
        <v>23.938740000000003</v>
      </c>
    </row>
    <row r="142" spans="1:12" ht="12.75">
      <c r="A142" s="64"/>
      <c r="B142" s="69" t="s">
        <v>165</v>
      </c>
      <c r="C142" s="75"/>
      <c r="D142" s="75"/>
      <c r="E142" s="76"/>
      <c r="F142" s="76"/>
      <c r="G142" s="74" t="s">
        <v>160</v>
      </c>
      <c r="H142" s="73">
        <v>144</v>
      </c>
      <c r="I142" s="81">
        <f>I138</f>
        <v>0.035</v>
      </c>
      <c r="J142" s="73">
        <f>H142*I142</f>
        <v>5.040000000000001</v>
      </c>
      <c r="K142" s="73">
        <f>L142-J142</f>
        <v>1.008</v>
      </c>
      <c r="L142" s="73">
        <f>J142*120/100</f>
        <v>6.048000000000001</v>
      </c>
    </row>
    <row r="143" spans="1:12" ht="12.75">
      <c r="A143" s="64"/>
      <c r="B143" s="69" t="s">
        <v>166</v>
      </c>
      <c r="C143" s="75"/>
      <c r="D143" s="75"/>
      <c r="E143" s="76"/>
      <c r="F143" s="76"/>
      <c r="G143" s="74" t="s">
        <v>160</v>
      </c>
      <c r="H143" s="73">
        <v>419.22</v>
      </c>
      <c r="I143" s="81">
        <f>I138</f>
        <v>0.035</v>
      </c>
      <c r="J143" s="73">
        <f>H143*I143</f>
        <v>14.672700000000003</v>
      </c>
      <c r="K143" s="73">
        <f>L143-J143</f>
        <v>2.934540000000002</v>
      </c>
      <c r="L143" s="73">
        <f>J143*120/100</f>
        <v>17.607240000000004</v>
      </c>
    </row>
    <row r="144" spans="1:12" ht="12.75">
      <c r="A144" s="64"/>
      <c r="B144" s="69" t="s">
        <v>167</v>
      </c>
      <c r="C144" s="75"/>
      <c r="D144" s="75"/>
      <c r="E144" s="76"/>
      <c r="F144" s="76"/>
      <c r="G144" s="74" t="s">
        <v>160</v>
      </c>
      <c r="H144" s="73">
        <v>6.75</v>
      </c>
      <c r="I144" s="81">
        <f>I138</f>
        <v>0.035</v>
      </c>
      <c r="J144" s="73">
        <f>H144*I144</f>
        <v>0.23625000000000002</v>
      </c>
      <c r="K144" s="73">
        <f>L144-J144</f>
        <v>0.047250000000000014</v>
      </c>
      <c r="L144" s="73">
        <f>J144*120/100</f>
        <v>0.28350000000000003</v>
      </c>
    </row>
    <row r="145" spans="1:12" ht="12.75">
      <c r="A145" s="64"/>
      <c r="B145" s="34"/>
      <c r="C145" s="26"/>
      <c r="D145" s="26"/>
      <c r="E145" s="41"/>
      <c r="F145" s="41"/>
      <c r="G145" s="82"/>
      <c r="H145" s="83"/>
      <c r="I145" s="84"/>
      <c r="J145" s="83"/>
      <c r="K145" s="83"/>
      <c r="L145" s="83"/>
    </row>
    <row r="146" spans="1:12" ht="12.75">
      <c r="A146" s="64"/>
      <c r="B146" s="35" t="s">
        <v>174</v>
      </c>
      <c r="C146" s="26"/>
      <c r="D146" s="26"/>
      <c r="E146" s="41"/>
      <c r="F146" s="41"/>
      <c r="G146" s="82"/>
      <c r="H146" s="83"/>
      <c r="I146" s="84"/>
      <c r="J146" s="83"/>
      <c r="K146" s="83"/>
      <c r="L146" s="83"/>
    </row>
    <row r="147" spans="1:12" ht="12.75">
      <c r="A147" s="64"/>
      <c r="B147" s="69" t="s">
        <v>168</v>
      </c>
      <c r="C147" s="75"/>
      <c r="D147" s="75"/>
      <c r="E147" s="76"/>
      <c r="F147" s="76"/>
      <c r="G147" s="82"/>
      <c r="H147" s="83"/>
      <c r="I147" s="84"/>
      <c r="J147" s="88">
        <f>J127+J133+J138+J141</f>
        <v>20.939450000000004</v>
      </c>
      <c r="K147" s="88">
        <f>K127+K133+K138+K141</f>
        <v>4.1878899999999994</v>
      </c>
      <c r="L147" s="88">
        <f>L127+L133+L138+L141</f>
        <v>25.127340000000004</v>
      </c>
    </row>
    <row r="148" spans="1:12" ht="12.75">
      <c r="A148" s="64"/>
      <c r="B148" s="69" t="s">
        <v>169</v>
      </c>
      <c r="C148" s="75"/>
      <c r="D148" s="75"/>
      <c r="E148" s="76"/>
      <c r="F148" s="76"/>
      <c r="G148" s="82"/>
      <c r="H148" s="83"/>
      <c r="I148" s="84"/>
      <c r="J148" s="73">
        <f>J127</f>
        <v>0</v>
      </c>
      <c r="K148" s="73">
        <f>K127</f>
        <v>0</v>
      </c>
      <c r="L148" s="73">
        <f>L127</f>
        <v>0</v>
      </c>
    </row>
    <row r="149" spans="1:12" ht="12.75">
      <c r="A149" s="64"/>
      <c r="B149" s="69" t="s">
        <v>170</v>
      </c>
      <c r="C149" s="75"/>
      <c r="D149" s="75"/>
      <c r="E149" s="76"/>
      <c r="F149" s="76"/>
      <c r="G149" s="82"/>
      <c r="H149" s="83"/>
      <c r="I149" s="84"/>
      <c r="J149" s="73">
        <f>J133</f>
        <v>0</v>
      </c>
      <c r="K149" s="73">
        <f>K133</f>
        <v>0</v>
      </c>
      <c r="L149" s="73">
        <f>L133</f>
        <v>0</v>
      </c>
    </row>
    <row r="150" spans="1:12" ht="12.75">
      <c r="A150" s="64"/>
      <c r="B150" s="69" t="s">
        <v>171</v>
      </c>
      <c r="C150" s="75"/>
      <c r="D150" s="75"/>
      <c r="E150" s="76"/>
      <c r="F150" s="76"/>
      <c r="G150" s="82"/>
      <c r="H150" s="83"/>
      <c r="I150" s="84"/>
      <c r="J150" s="73">
        <f>J141</f>
        <v>19.948950000000004</v>
      </c>
      <c r="K150" s="73">
        <f>K141</f>
        <v>3.9897899999999993</v>
      </c>
      <c r="L150" s="73">
        <f>L141</f>
        <v>23.938740000000003</v>
      </c>
    </row>
    <row r="151" spans="1:12" ht="12.75">
      <c r="A151" s="64"/>
      <c r="B151" s="69" t="s">
        <v>173</v>
      </c>
      <c r="C151" s="75"/>
      <c r="D151" s="75"/>
      <c r="E151" s="76"/>
      <c r="F151" s="76"/>
      <c r="G151" s="82"/>
      <c r="H151" s="83"/>
      <c r="I151" s="84"/>
      <c r="J151" s="73">
        <f>J138</f>
        <v>0.9905000000000002</v>
      </c>
      <c r="K151" s="73">
        <f>K138</f>
        <v>0.19809999999999994</v>
      </c>
      <c r="L151" s="73">
        <f>L138</f>
        <v>1.1886</v>
      </c>
    </row>
    <row r="152" spans="1:6" ht="12.75">
      <c r="A152" s="86"/>
      <c r="B152" s="35"/>
      <c r="C152" s="77"/>
      <c r="D152" s="77"/>
      <c r="E152" s="41"/>
      <c r="F152" s="41"/>
    </row>
    <row r="153" spans="1:6" ht="12.75">
      <c r="A153" s="64"/>
      <c r="B153" s="29"/>
      <c r="C153" s="26"/>
      <c r="D153" s="26"/>
      <c r="E153" s="41"/>
      <c r="F153" s="41"/>
    </row>
    <row r="154" spans="1:6" ht="12.75">
      <c r="A154" s="86">
        <v>6</v>
      </c>
      <c r="B154" s="35" t="s">
        <v>80</v>
      </c>
      <c r="C154" s="77" t="s">
        <v>110</v>
      </c>
      <c r="D154" s="77" t="s">
        <v>178</v>
      </c>
      <c r="E154" s="41">
        <v>0</v>
      </c>
      <c r="F154" s="41">
        <v>13</v>
      </c>
    </row>
    <row r="155" spans="1:10" ht="12.75">
      <c r="A155" s="64"/>
      <c r="B155" s="29"/>
      <c r="C155" s="29"/>
      <c r="D155" s="26"/>
      <c r="E155" s="26"/>
      <c r="F155" s="41"/>
      <c r="G155" s="41"/>
      <c r="I155" s="55"/>
      <c r="J155" s="80"/>
    </row>
    <row r="156" spans="1:6" ht="12.75">
      <c r="A156" s="64"/>
      <c r="B156" s="35" t="s">
        <v>153</v>
      </c>
      <c r="C156" s="77"/>
      <c r="D156" s="26"/>
      <c r="E156" s="41"/>
      <c r="F156" s="41"/>
    </row>
    <row r="157" spans="1:12" ht="12.75">
      <c r="A157" s="64"/>
      <c r="B157" s="69" t="s">
        <v>154</v>
      </c>
      <c r="C157" s="75"/>
      <c r="D157" s="75"/>
      <c r="E157" s="76"/>
      <c r="F157" s="76"/>
      <c r="G157" s="72"/>
      <c r="H157" s="72"/>
      <c r="J157" s="73">
        <f>J158+J159+J160</f>
        <v>0</v>
      </c>
      <c r="K157" s="73">
        <f>L157-J157</f>
        <v>0</v>
      </c>
      <c r="L157" s="73">
        <f>J157*120/100</f>
        <v>0</v>
      </c>
    </row>
    <row r="158" spans="1:12" ht="12.75">
      <c r="A158" s="64"/>
      <c r="B158" s="69" t="s">
        <v>155</v>
      </c>
      <c r="C158" s="75"/>
      <c r="D158" s="75"/>
      <c r="E158" s="76"/>
      <c r="F158" s="76"/>
      <c r="G158" s="74" t="s">
        <v>159</v>
      </c>
      <c r="H158" s="85"/>
      <c r="I158" s="81">
        <v>12</v>
      </c>
      <c r="J158" s="73">
        <f>H158*I158</f>
        <v>0</v>
      </c>
      <c r="K158" s="73">
        <f>L158-J158</f>
        <v>0</v>
      </c>
      <c r="L158" s="73">
        <f>J158*120/100</f>
        <v>0</v>
      </c>
    </row>
    <row r="159" spans="1:12" ht="12.75">
      <c r="A159" s="64"/>
      <c r="B159" s="69" t="s">
        <v>156</v>
      </c>
      <c r="C159" s="75"/>
      <c r="D159" s="75"/>
      <c r="E159" s="76"/>
      <c r="F159" s="76"/>
      <c r="G159" s="74" t="s">
        <v>160</v>
      </c>
      <c r="H159" s="85"/>
      <c r="I159" s="81">
        <f>F154/1000</f>
        <v>0.013</v>
      </c>
      <c r="J159" s="73">
        <f>H159*I159</f>
        <v>0</v>
      </c>
      <c r="K159" s="73">
        <f>L159-J159</f>
        <v>0</v>
      </c>
      <c r="L159" s="73">
        <f>J159*120/100</f>
        <v>0</v>
      </c>
    </row>
    <row r="160" spans="1:12" ht="12.75">
      <c r="A160" s="64"/>
      <c r="B160" s="69" t="s">
        <v>157</v>
      </c>
      <c r="C160" s="75"/>
      <c r="D160" s="75"/>
      <c r="E160" s="76"/>
      <c r="F160" s="76"/>
      <c r="G160" s="74" t="s">
        <v>160</v>
      </c>
      <c r="H160" s="85"/>
      <c r="I160" s="81">
        <f>E154/1000</f>
        <v>0</v>
      </c>
      <c r="J160" s="73">
        <f>H160*I160</f>
        <v>0</v>
      </c>
      <c r="K160" s="73">
        <f>L160-J160</f>
        <v>0</v>
      </c>
      <c r="L160" s="73">
        <f>J160*120/100</f>
        <v>0</v>
      </c>
    </row>
    <row r="161" spans="1:6" ht="12.75">
      <c r="A161" s="64"/>
      <c r="B161" s="29"/>
      <c r="C161" s="26"/>
      <c r="D161" s="26"/>
      <c r="E161" s="41"/>
      <c r="F161" s="41"/>
    </row>
    <row r="162" spans="1:6" ht="12.75">
      <c r="A162" s="64"/>
      <c r="B162" s="35" t="s">
        <v>161</v>
      </c>
      <c r="C162" s="77"/>
      <c r="D162" s="26"/>
      <c r="E162" s="41"/>
      <c r="F162" s="41"/>
    </row>
    <row r="163" spans="1:12" ht="12.75">
      <c r="A163" s="64"/>
      <c r="B163" s="69" t="s">
        <v>162</v>
      </c>
      <c r="C163" s="75"/>
      <c r="D163" s="75"/>
      <c r="E163" s="76"/>
      <c r="F163" s="76"/>
      <c r="G163" s="72"/>
      <c r="H163" s="72"/>
      <c r="J163" s="73">
        <f>J164+J165+J166</f>
        <v>0</v>
      </c>
      <c r="K163" s="73">
        <f>L163-J163</f>
        <v>0</v>
      </c>
      <c r="L163" s="73">
        <f>J163*120/100</f>
        <v>0</v>
      </c>
    </row>
    <row r="164" spans="1:12" ht="12.75">
      <c r="A164" s="64"/>
      <c r="B164" s="69" t="s">
        <v>155</v>
      </c>
      <c r="C164" s="75"/>
      <c r="D164" s="75"/>
      <c r="E164" s="76"/>
      <c r="F164" s="76"/>
      <c r="G164" s="74" t="s">
        <v>159</v>
      </c>
      <c r="H164" s="85"/>
      <c r="I164" s="81">
        <v>12</v>
      </c>
      <c r="J164" s="73">
        <f>H164*I164</f>
        <v>0</v>
      </c>
      <c r="K164" s="73">
        <f>L164-J164</f>
        <v>0</v>
      </c>
      <c r="L164" s="73">
        <f>J164*120/100</f>
        <v>0</v>
      </c>
    </row>
    <row r="165" spans="1:12" ht="12.75">
      <c r="A165" s="64"/>
      <c r="B165" s="69" t="s">
        <v>156</v>
      </c>
      <c r="C165" s="75"/>
      <c r="D165" s="75"/>
      <c r="E165" s="76"/>
      <c r="F165" s="76"/>
      <c r="G165" s="74" t="s">
        <v>160</v>
      </c>
      <c r="H165" s="85"/>
      <c r="I165" s="81">
        <f>F154/1000</f>
        <v>0.013</v>
      </c>
      <c r="J165" s="73">
        <f>H165*I165</f>
        <v>0</v>
      </c>
      <c r="K165" s="73">
        <f>L165-J165</f>
        <v>0</v>
      </c>
      <c r="L165" s="73">
        <f>J165*120/100</f>
        <v>0</v>
      </c>
    </row>
    <row r="166" spans="1:12" ht="12.75">
      <c r="A166" s="64"/>
      <c r="B166" s="69" t="s">
        <v>157</v>
      </c>
      <c r="C166" s="75"/>
      <c r="D166" s="75"/>
      <c r="E166" s="76"/>
      <c r="F166" s="76"/>
      <c r="G166" s="74" t="s">
        <v>160</v>
      </c>
      <c r="H166" s="85"/>
      <c r="I166" s="81">
        <f>E154/1000</f>
        <v>0</v>
      </c>
      <c r="J166" s="73">
        <f>H166*I166</f>
        <v>0</v>
      </c>
      <c r="K166" s="73">
        <f>L166-J166</f>
        <v>0</v>
      </c>
      <c r="L166" s="73">
        <f>J166*120/100</f>
        <v>0</v>
      </c>
    </row>
    <row r="167" spans="1:6" ht="12.75">
      <c r="A167" s="64"/>
      <c r="B167" s="29"/>
      <c r="C167" s="26"/>
      <c r="D167" s="26"/>
      <c r="E167" s="41"/>
      <c r="F167" s="41"/>
    </row>
    <row r="168" spans="1:12" ht="12.75">
      <c r="A168" s="64"/>
      <c r="B168" s="78" t="s">
        <v>163</v>
      </c>
      <c r="C168" s="75"/>
      <c r="D168" s="75"/>
      <c r="E168" s="76"/>
      <c r="F168" s="76"/>
      <c r="G168" s="68"/>
      <c r="H168" s="73">
        <v>28.3</v>
      </c>
      <c r="I168" s="81">
        <f>E154/1000+F154/1000</f>
        <v>0.013</v>
      </c>
      <c r="J168" s="73">
        <f>H168*I168</f>
        <v>0.3679</v>
      </c>
      <c r="K168" s="73">
        <f>L168-J168</f>
        <v>0.07358000000000003</v>
      </c>
      <c r="L168" s="73">
        <f>J168*120/100</f>
        <v>0.44148000000000004</v>
      </c>
    </row>
    <row r="169" spans="1:6" ht="12.75">
      <c r="A169" s="64"/>
      <c r="B169" s="29"/>
      <c r="C169" s="26"/>
      <c r="D169" s="26"/>
      <c r="E169" s="41"/>
      <c r="F169" s="41"/>
    </row>
    <row r="170" spans="1:6" ht="12.75">
      <c r="A170" s="64"/>
      <c r="B170" s="35" t="s">
        <v>172</v>
      </c>
      <c r="C170" s="77"/>
      <c r="D170" s="26"/>
      <c r="E170" s="41"/>
      <c r="F170" s="41"/>
    </row>
    <row r="171" spans="1:12" ht="12.75">
      <c r="A171" s="64"/>
      <c r="B171" s="69" t="s">
        <v>164</v>
      </c>
      <c r="C171" s="75"/>
      <c r="D171" s="75"/>
      <c r="E171" s="76"/>
      <c r="F171" s="76"/>
      <c r="G171" s="72"/>
      <c r="H171" s="72"/>
      <c r="J171" s="73">
        <f>J172+J173+J174</f>
        <v>7.40961</v>
      </c>
      <c r="K171" s="73">
        <f>L171-J171</f>
        <v>1.481922</v>
      </c>
      <c r="L171" s="73">
        <f>J171*120/100</f>
        <v>8.891532</v>
      </c>
    </row>
    <row r="172" spans="1:12" ht="12.75">
      <c r="A172" s="64"/>
      <c r="B172" s="69" t="s">
        <v>165</v>
      </c>
      <c r="C172" s="75"/>
      <c r="D172" s="75"/>
      <c r="E172" s="76"/>
      <c r="F172" s="76"/>
      <c r="G172" s="74" t="s">
        <v>160</v>
      </c>
      <c r="H172" s="73">
        <v>144</v>
      </c>
      <c r="I172" s="81">
        <f>I168</f>
        <v>0.013</v>
      </c>
      <c r="J172" s="73">
        <f>H172*I172</f>
        <v>1.8719999999999999</v>
      </c>
      <c r="K172" s="73">
        <f>L172-J172</f>
        <v>0.37440000000000007</v>
      </c>
      <c r="L172" s="73">
        <f>J172*120/100</f>
        <v>2.2464</v>
      </c>
    </row>
    <row r="173" spans="1:12" ht="12.75">
      <c r="A173" s="64"/>
      <c r="B173" s="69" t="s">
        <v>166</v>
      </c>
      <c r="C173" s="75"/>
      <c r="D173" s="75"/>
      <c r="E173" s="76"/>
      <c r="F173" s="76"/>
      <c r="G173" s="74" t="s">
        <v>160</v>
      </c>
      <c r="H173" s="73">
        <v>419.22</v>
      </c>
      <c r="I173" s="81">
        <f>I168</f>
        <v>0.013</v>
      </c>
      <c r="J173" s="73">
        <f>H173*I173</f>
        <v>5.44986</v>
      </c>
      <c r="K173" s="73">
        <f>L173-J173</f>
        <v>1.0899720000000004</v>
      </c>
      <c r="L173" s="73">
        <f>J173*120/100</f>
        <v>6.5398320000000005</v>
      </c>
    </row>
    <row r="174" spans="1:12" ht="12.75">
      <c r="A174" s="64"/>
      <c r="B174" s="69" t="s">
        <v>167</v>
      </c>
      <c r="C174" s="75"/>
      <c r="D174" s="75"/>
      <c r="E174" s="76"/>
      <c r="F174" s="76"/>
      <c r="G174" s="74" t="s">
        <v>160</v>
      </c>
      <c r="H174" s="73">
        <v>6.75</v>
      </c>
      <c r="I174" s="81">
        <f>I168</f>
        <v>0.013</v>
      </c>
      <c r="J174" s="73">
        <f>H174*I174</f>
        <v>0.08775</v>
      </c>
      <c r="K174" s="73">
        <f>L174-J174</f>
        <v>0.017549999999999996</v>
      </c>
      <c r="L174" s="73">
        <f>J174*120/100</f>
        <v>0.10529999999999999</v>
      </c>
    </row>
    <row r="175" spans="1:12" ht="12.75">
      <c r="A175" s="64"/>
      <c r="B175" s="34"/>
      <c r="C175" s="26"/>
      <c r="D175" s="26"/>
      <c r="E175" s="41"/>
      <c r="F175" s="41"/>
      <c r="G175" s="82"/>
      <c r="H175" s="83"/>
      <c r="I175" s="84"/>
      <c r="J175" s="83"/>
      <c r="K175" s="83"/>
      <c r="L175" s="83"/>
    </row>
    <row r="176" spans="1:12" ht="12.75">
      <c r="A176" s="64"/>
      <c r="B176" s="35" t="s">
        <v>174</v>
      </c>
      <c r="C176" s="26"/>
      <c r="D176" s="26"/>
      <c r="E176" s="41"/>
      <c r="F176" s="41"/>
      <c r="G176" s="82"/>
      <c r="H176" s="83"/>
      <c r="I176" s="84"/>
      <c r="J176" s="83"/>
      <c r="K176" s="83"/>
      <c r="L176" s="83"/>
    </row>
    <row r="177" spans="1:12" ht="12.75">
      <c r="A177" s="64"/>
      <c r="B177" s="69" t="s">
        <v>168</v>
      </c>
      <c r="C177" s="75"/>
      <c r="D177" s="75"/>
      <c r="E177" s="76"/>
      <c r="F177" s="76"/>
      <c r="G177" s="82"/>
      <c r="H177" s="83"/>
      <c r="I177" s="84"/>
      <c r="J177" s="88">
        <f>J157+J163+J168+J171</f>
        <v>7.7775099999999995</v>
      </c>
      <c r="K177" s="88">
        <f>K157+K163+K168+K171</f>
        <v>1.555502</v>
      </c>
      <c r="L177" s="88">
        <f>L157+L163+L168+L171</f>
        <v>9.333012</v>
      </c>
    </row>
    <row r="178" spans="1:12" ht="12.75">
      <c r="A178" s="64"/>
      <c r="B178" s="69" t="s">
        <v>169</v>
      </c>
      <c r="C178" s="75"/>
      <c r="D178" s="75"/>
      <c r="E178" s="76"/>
      <c r="F178" s="76"/>
      <c r="G178" s="82"/>
      <c r="H178" s="83"/>
      <c r="I178" s="84"/>
      <c r="J178" s="73">
        <f>J157</f>
        <v>0</v>
      </c>
      <c r="K178" s="73">
        <f>K157</f>
        <v>0</v>
      </c>
      <c r="L178" s="73">
        <f>L157</f>
        <v>0</v>
      </c>
    </row>
    <row r="179" spans="1:12" ht="12.75">
      <c r="A179" s="64"/>
      <c r="B179" s="69" t="s">
        <v>170</v>
      </c>
      <c r="C179" s="75"/>
      <c r="D179" s="75"/>
      <c r="E179" s="76"/>
      <c r="F179" s="76"/>
      <c r="G179" s="82"/>
      <c r="H179" s="83"/>
      <c r="I179" s="84"/>
      <c r="J179" s="73">
        <f>J163</f>
        <v>0</v>
      </c>
      <c r="K179" s="73">
        <f>K163</f>
        <v>0</v>
      </c>
      <c r="L179" s="73">
        <f>L163</f>
        <v>0</v>
      </c>
    </row>
    <row r="180" spans="1:12" ht="12.75">
      <c r="A180" s="64"/>
      <c r="B180" s="69" t="s">
        <v>171</v>
      </c>
      <c r="C180" s="75"/>
      <c r="D180" s="75"/>
      <c r="E180" s="76"/>
      <c r="F180" s="76"/>
      <c r="G180" s="82"/>
      <c r="H180" s="83"/>
      <c r="I180" s="84"/>
      <c r="J180" s="73">
        <f>J171</f>
        <v>7.40961</v>
      </c>
      <c r="K180" s="73">
        <f>K171</f>
        <v>1.481922</v>
      </c>
      <c r="L180" s="73">
        <f>L171</f>
        <v>8.891532</v>
      </c>
    </row>
    <row r="181" spans="1:12" ht="12.75">
      <c r="A181" s="64"/>
      <c r="B181" s="69" t="s">
        <v>173</v>
      </c>
      <c r="C181" s="75"/>
      <c r="D181" s="75"/>
      <c r="E181" s="76"/>
      <c r="F181" s="76"/>
      <c r="G181" s="82"/>
      <c r="H181" s="83"/>
      <c r="I181" s="84"/>
      <c r="J181" s="73">
        <f>J168</f>
        <v>0.3679</v>
      </c>
      <c r="K181" s="73">
        <f>K168</f>
        <v>0.07358000000000003</v>
      </c>
      <c r="L181" s="73">
        <f>L168</f>
        <v>0.44148000000000004</v>
      </c>
    </row>
    <row r="182" spans="1:6" ht="12.75">
      <c r="A182" s="86"/>
      <c r="B182" s="35"/>
      <c r="C182" s="77"/>
      <c r="D182" s="77"/>
      <c r="E182" s="41"/>
      <c r="F182" s="41"/>
    </row>
    <row r="183" spans="1:6" ht="12.75">
      <c r="A183" s="86"/>
      <c r="B183" s="35"/>
      <c r="C183" s="77"/>
      <c r="D183" s="77"/>
      <c r="E183" s="41"/>
      <c r="F183" s="41"/>
    </row>
    <row r="184" spans="1:6" ht="12.75">
      <c r="A184" s="86">
        <v>7</v>
      </c>
      <c r="B184" s="35" t="s">
        <v>81</v>
      </c>
      <c r="C184" s="77" t="s">
        <v>115</v>
      </c>
      <c r="D184" s="77" t="s">
        <v>182</v>
      </c>
      <c r="E184" s="41">
        <v>6681</v>
      </c>
      <c r="F184" s="41">
        <v>15655</v>
      </c>
    </row>
    <row r="185" spans="1:10" ht="12.75">
      <c r="A185" s="64"/>
      <c r="B185" s="29"/>
      <c r="C185" s="29"/>
      <c r="D185" s="26"/>
      <c r="E185" s="26"/>
      <c r="F185" s="41"/>
      <c r="G185" s="41"/>
      <c r="I185" s="55"/>
      <c r="J185" s="80"/>
    </row>
    <row r="186" spans="1:6" ht="12.75">
      <c r="A186" s="64"/>
      <c r="B186" s="35" t="s">
        <v>153</v>
      </c>
      <c r="C186" s="77"/>
      <c r="D186" s="26"/>
      <c r="E186" s="41"/>
      <c r="F186" s="41"/>
    </row>
    <row r="187" spans="1:12" ht="12.75">
      <c r="A187" s="64"/>
      <c r="B187" s="69" t="s">
        <v>154</v>
      </c>
      <c r="C187" s="75"/>
      <c r="D187" s="75"/>
      <c r="E187" s="76"/>
      <c r="F187" s="76"/>
      <c r="G187" s="72"/>
      <c r="H187" s="72"/>
      <c r="J187" s="73">
        <f>J188+J189+J190</f>
        <v>0</v>
      </c>
      <c r="K187" s="73">
        <f>L187-J187</f>
        <v>0</v>
      </c>
      <c r="L187" s="73">
        <f>J187*120/100</f>
        <v>0</v>
      </c>
    </row>
    <row r="188" spans="1:12" ht="12.75">
      <c r="A188" s="64"/>
      <c r="B188" s="69" t="s">
        <v>155</v>
      </c>
      <c r="C188" s="75"/>
      <c r="D188" s="75"/>
      <c r="E188" s="76"/>
      <c r="F188" s="76"/>
      <c r="G188" s="74" t="s">
        <v>159</v>
      </c>
      <c r="H188" s="85"/>
      <c r="I188" s="81">
        <v>12</v>
      </c>
      <c r="J188" s="73">
        <f>H188*I188</f>
        <v>0</v>
      </c>
      <c r="K188" s="73">
        <f>L188-J188</f>
        <v>0</v>
      </c>
      <c r="L188" s="73">
        <f>J188*120/100</f>
        <v>0</v>
      </c>
    </row>
    <row r="189" spans="1:12" ht="12.75">
      <c r="A189" s="64"/>
      <c r="B189" s="69" t="s">
        <v>156</v>
      </c>
      <c r="C189" s="75"/>
      <c r="D189" s="75"/>
      <c r="E189" s="76"/>
      <c r="F189" s="76"/>
      <c r="G189" s="74" t="s">
        <v>160</v>
      </c>
      <c r="H189" s="85"/>
      <c r="I189" s="81">
        <f>F184/1000</f>
        <v>15.655</v>
      </c>
      <c r="J189" s="73">
        <f>H189*I189</f>
        <v>0</v>
      </c>
      <c r="K189" s="73">
        <f>L189-J189</f>
        <v>0</v>
      </c>
      <c r="L189" s="73">
        <f>J189*120/100</f>
        <v>0</v>
      </c>
    </row>
    <row r="190" spans="1:12" ht="12.75">
      <c r="A190" s="64"/>
      <c r="B190" s="69" t="s">
        <v>157</v>
      </c>
      <c r="C190" s="75"/>
      <c r="D190" s="75"/>
      <c r="E190" s="76"/>
      <c r="F190" s="76"/>
      <c r="G190" s="74" t="s">
        <v>160</v>
      </c>
      <c r="H190" s="85"/>
      <c r="I190" s="81">
        <f>E184/1000</f>
        <v>6.681</v>
      </c>
      <c r="J190" s="73">
        <f>H190*I190</f>
        <v>0</v>
      </c>
      <c r="K190" s="73">
        <f>L190-J190</f>
        <v>0</v>
      </c>
      <c r="L190" s="73">
        <f>J190*120/100</f>
        <v>0</v>
      </c>
    </row>
    <row r="191" spans="1:6" ht="12.75">
      <c r="A191" s="64"/>
      <c r="B191" s="29"/>
      <c r="C191" s="26"/>
      <c r="D191" s="26"/>
      <c r="E191" s="41"/>
      <c r="F191" s="41"/>
    </row>
    <row r="192" spans="1:6" ht="12.75">
      <c r="A192" s="64"/>
      <c r="B192" s="35" t="s">
        <v>161</v>
      </c>
      <c r="C192" s="77"/>
      <c r="D192" s="26"/>
      <c r="E192" s="41"/>
      <c r="F192" s="41"/>
    </row>
    <row r="193" spans="1:12" ht="12.75">
      <c r="A193" s="64"/>
      <c r="B193" s="69" t="s">
        <v>162</v>
      </c>
      <c r="C193" s="75"/>
      <c r="D193" s="75"/>
      <c r="E193" s="76"/>
      <c r="F193" s="76"/>
      <c r="G193" s="72"/>
      <c r="H193" s="72"/>
      <c r="J193" s="73">
        <f>J194+J195+J196</f>
        <v>0</v>
      </c>
      <c r="K193" s="73">
        <f>L193-J193</f>
        <v>0</v>
      </c>
      <c r="L193" s="73">
        <f>J193*120/100</f>
        <v>0</v>
      </c>
    </row>
    <row r="194" spans="1:12" ht="12.75">
      <c r="A194" s="64"/>
      <c r="B194" s="69" t="s">
        <v>155</v>
      </c>
      <c r="C194" s="75"/>
      <c r="D194" s="75"/>
      <c r="E194" s="76"/>
      <c r="F194" s="76"/>
      <c r="G194" s="74" t="s">
        <v>159</v>
      </c>
      <c r="H194" s="85"/>
      <c r="I194" s="81">
        <v>12</v>
      </c>
      <c r="J194" s="73">
        <f>H194*I194</f>
        <v>0</v>
      </c>
      <c r="K194" s="73">
        <f>L194-J194</f>
        <v>0</v>
      </c>
      <c r="L194" s="73">
        <f>J194*120/100</f>
        <v>0</v>
      </c>
    </row>
    <row r="195" spans="1:12" ht="12.75">
      <c r="A195" s="64"/>
      <c r="B195" s="69" t="s">
        <v>156</v>
      </c>
      <c r="C195" s="75"/>
      <c r="D195" s="75"/>
      <c r="E195" s="76"/>
      <c r="F195" s="76"/>
      <c r="G195" s="74" t="s">
        <v>160</v>
      </c>
      <c r="H195" s="85"/>
      <c r="I195" s="81">
        <f>F184/1000</f>
        <v>15.655</v>
      </c>
      <c r="J195" s="73">
        <f>H195*I195</f>
        <v>0</v>
      </c>
      <c r="K195" s="73">
        <f>L195-J195</f>
        <v>0</v>
      </c>
      <c r="L195" s="73">
        <f>J195*120/100</f>
        <v>0</v>
      </c>
    </row>
    <row r="196" spans="1:12" ht="12.75">
      <c r="A196" s="64"/>
      <c r="B196" s="69" t="s">
        <v>157</v>
      </c>
      <c r="C196" s="75"/>
      <c r="D196" s="75"/>
      <c r="E196" s="76"/>
      <c r="F196" s="76"/>
      <c r="G196" s="74" t="s">
        <v>160</v>
      </c>
      <c r="H196" s="85"/>
      <c r="I196" s="81">
        <f>E184/1000</f>
        <v>6.681</v>
      </c>
      <c r="J196" s="73">
        <f>H196*I196</f>
        <v>0</v>
      </c>
      <c r="K196" s="73">
        <f>L196-J196</f>
        <v>0</v>
      </c>
      <c r="L196" s="73">
        <f>J196*120/100</f>
        <v>0</v>
      </c>
    </row>
    <row r="197" spans="1:6" ht="12.75">
      <c r="A197" s="64"/>
      <c r="B197" s="29"/>
      <c r="C197" s="26"/>
      <c r="D197" s="26"/>
      <c r="E197" s="41"/>
      <c r="F197" s="41"/>
    </row>
    <row r="198" spans="1:12" ht="12.75">
      <c r="A198" s="64"/>
      <c r="B198" s="78" t="s">
        <v>163</v>
      </c>
      <c r="C198" s="75"/>
      <c r="D198" s="75"/>
      <c r="E198" s="76"/>
      <c r="F198" s="76"/>
      <c r="G198" s="68"/>
      <c r="H198" s="73">
        <v>28.3</v>
      </c>
      <c r="I198" s="81">
        <f>E184/1000+F184/1000</f>
        <v>22.336</v>
      </c>
      <c r="J198" s="73">
        <f>H198*I198</f>
        <v>632.1088</v>
      </c>
      <c r="K198" s="73">
        <f>L198-J198</f>
        <v>126.42175999999995</v>
      </c>
      <c r="L198" s="73">
        <f>J198*120/100</f>
        <v>758.5305599999999</v>
      </c>
    </row>
    <row r="199" spans="1:6" ht="12.75">
      <c r="A199" s="64"/>
      <c r="B199" s="29"/>
      <c r="C199" s="26"/>
      <c r="D199" s="26"/>
      <c r="E199" s="41"/>
      <c r="F199" s="41"/>
    </row>
    <row r="200" spans="1:6" ht="12.75">
      <c r="A200" s="64"/>
      <c r="B200" s="35" t="s">
        <v>172</v>
      </c>
      <c r="C200" s="77"/>
      <c r="D200" s="26"/>
      <c r="E200" s="41"/>
      <c r="F200" s="41"/>
    </row>
    <row r="201" spans="1:12" ht="12.75">
      <c r="A201" s="64"/>
      <c r="B201" s="69" t="s">
        <v>164</v>
      </c>
      <c r="C201" s="75"/>
      <c r="D201" s="75"/>
      <c r="E201" s="76"/>
      <c r="F201" s="76"/>
      <c r="G201" s="72"/>
      <c r="H201" s="72"/>
      <c r="J201" s="73">
        <f>J202+J203+J204</f>
        <v>12730.84992</v>
      </c>
      <c r="K201" s="73">
        <f>L201-J201</f>
        <v>2546.169984</v>
      </c>
      <c r="L201" s="73">
        <f>J201*120/100</f>
        <v>15277.019904</v>
      </c>
    </row>
    <row r="202" spans="1:12" ht="12.75">
      <c r="A202" s="64"/>
      <c r="B202" s="69" t="s">
        <v>165</v>
      </c>
      <c r="C202" s="75"/>
      <c r="D202" s="75"/>
      <c r="E202" s="76"/>
      <c r="F202" s="76"/>
      <c r="G202" s="74" t="s">
        <v>160</v>
      </c>
      <c r="H202" s="73">
        <v>144</v>
      </c>
      <c r="I202" s="81">
        <f>I198</f>
        <v>22.336</v>
      </c>
      <c r="J202" s="73">
        <f>H202*I202</f>
        <v>3216.384</v>
      </c>
      <c r="K202" s="73">
        <f>L202-J202</f>
        <v>643.2768000000001</v>
      </c>
      <c r="L202" s="73">
        <f>J202*120/100</f>
        <v>3859.6608</v>
      </c>
    </row>
    <row r="203" spans="1:12" ht="12.75">
      <c r="A203" s="64"/>
      <c r="B203" s="69" t="s">
        <v>166</v>
      </c>
      <c r="C203" s="75"/>
      <c r="D203" s="75"/>
      <c r="E203" s="76"/>
      <c r="F203" s="76"/>
      <c r="G203" s="74" t="s">
        <v>160</v>
      </c>
      <c r="H203" s="73">
        <v>419.22</v>
      </c>
      <c r="I203" s="81">
        <f>I198</f>
        <v>22.336</v>
      </c>
      <c r="J203" s="73">
        <f>H203*I203</f>
        <v>9363.69792</v>
      </c>
      <c r="K203" s="73">
        <f>L203-J203</f>
        <v>1872.739583999999</v>
      </c>
      <c r="L203" s="73">
        <f>J203*120/100</f>
        <v>11236.437504</v>
      </c>
    </row>
    <row r="204" spans="1:12" ht="12.75">
      <c r="A204" s="64"/>
      <c r="B204" s="69" t="s">
        <v>167</v>
      </c>
      <c r="C204" s="75"/>
      <c r="D204" s="75"/>
      <c r="E204" s="76"/>
      <c r="F204" s="76"/>
      <c r="G204" s="74" t="s">
        <v>160</v>
      </c>
      <c r="H204" s="73">
        <v>6.75</v>
      </c>
      <c r="I204" s="81">
        <f>I198</f>
        <v>22.336</v>
      </c>
      <c r="J204" s="73">
        <f>H204*I204</f>
        <v>150.768</v>
      </c>
      <c r="K204" s="73">
        <f>L204-J204</f>
        <v>30.15360000000001</v>
      </c>
      <c r="L204" s="73">
        <f>J204*120/100</f>
        <v>180.9216</v>
      </c>
    </row>
    <row r="205" spans="1:12" ht="12.75">
      <c r="A205" s="64"/>
      <c r="B205" s="34"/>
      <c r="C205" s="26"/>
      <c r="D205" s="26"/>
      <c r="E205" s="41"/>
      <c r="F205" s="41"/>
      <c r="G205" s="82"/>
      <c r="H205" s="83"/>
      <c r="I205" s="84"/>
      <c r="J205" s="83"/>
      <c r="K205" s="83"/>
      <c r="L205" s="83"/>
    </row>
    <row r="206" spans="1:12" ht="12.75">
      <c r="A206" s="64"/>
      <c r="B206" s="35" t="s">
        <v>174</v>
      </c>
      <c r="C206" s="26"/>
      <c r="D206" s="26"/>
      <c r="E206" s="41"/>
      <c r="F206" s="41"/>
      <c r="G206" s="82"/>
      <c r="H206" s="83"/>
      <c r="I206" s="84"/>
      <c r="J206" s="83"/>
      <c r="K206" s="83"/>
      <c r="L206" s="83"/>
    </row>
    <row r="207" spans="1:12" ht="12.75">
      <c r="A207" s="64"/>
      <c r="B207" s="69" t="s">
        <v>168</v>
      </c>
      <c r="C207" s="75"/>
      <c r="D207" s="75"/>
      <c r="E207" s="76"/>
      <c r="F207" s="76"/>
      <c r="G207" s="82"/>
      <c r="H207" s="83"/>
      <c r="I207" s="84"/>
      <c r="J207" s="88">
        <f>J187+J193+J198+J201</f>
        <v>13362.95872</v>
      </c>
      <c r="K207" s="88">
        <f>K187+K193+K198+K201</f>
        <v>2672.5917440000003</v>
      </c>
      <c r="L207" s="88">
        <f>L187+L193+L198+L201</f>
        <v>16035.550464</v>
      </c>
    </row>
    <row r="208" spans="1:12" ht="12.75">
      <c r="A208" s="64"/>
      <c r="B208" s="69" t="s">
        <v>169</v>
      </c>
      <c r="C208" s="75"/>
      <c r="D208" s="75"/>
      <c r="E208" s="76"/>
      <c r="F208" s="76"/>
      <c r="G208" s="82"/>
      <c r="H208" s="83"/>
      <c r="I208" s="84"/>
      <c r="J208" s="73">
        <f>J187</f>
        <v>0</v>
      </c>
      <c r="K208" s="73">
        <f>K187</f>
        <v>0</v>
      </c>
      <c r="L208" s="73">
        <f>L187</f>
        <v>0</v>
      </c>
    </row>
    <row r="209" spans="1:12" ht="12.75">
      <c r="A209" s="64"/>
      <c r="B209" s="69" t="s">
        <v>170</v>
      </c>
      <c r="C209" s="75"/>
      <c r="D209" s="75"/>
      <c r="E209" s="76"/>
      <c r="F209" s="76"/>
      <c r="G209" s="82"/>
      <c r="H209" s="83"/>
      <c r="I209" s="84"/>
      <c r="J209" s="73">
        <f>J193</f>
        <v>0</v>
      </c>
      <c r="K209" s="73">
        <f>K193</f>
        <v>0</v>
      </c>
      <c r="L209" s="73">
        <f>L193</f>
        <v>0</v>
      </c>
    </row>
    <row r="210" spans="1:12" ht="12.75">
      <c r="A210" s="64"/>
      <c r="B210" s="69" t="s">
        <v>171</v>
      </c>
      <c r="C210" s="75"/>
      <c r="D210" s="75"/>
      <c r="E210" s="76"/>
      <c r="F210" s="76"/>
      <c r="G210" s="82"/>
      <c r="H210" s="83"/>
      <c r="I210" s="84"/>
      <c r="J210" s="73">
        <f>J201</f>
        <v>12730.84992</v>
      </c>
      <c r="K210" s="73">
        <f>K201</f>
        <v>2546.169984</v>
      </c>
      <c r="L210" s="73">
        <f>L201</f>
        <v>15277.019904</v>
      </c>
    </row>
    <row r="211" spans="1:12" ht="12.75">
      <c r="A211" s="64"/>
      <c r="B211" s="69" t="s">
        <v>173</v>
      </c>
      <c r="C211" s="75"/>
      <c r="D211" s="75"/>
      <c r="E211" s="76"/>
      <c r="F211" s="76"/>
      <c r="G211" s="82"/>
      <c r="H211" s="83"/>
      <c r="I211" s="84"/>
      <c r="J211" s="73">
        <f>J198</f>
        <v>632.1088</v>
      </c>
      <c r="K211" s="73">
        <f>K198</f>
        <v>126.42175999999995</v>
      </c>
      <c r="L211" s="73">
        <f>L198</f>
        <v>758.5305599999999</v>
      </c>
    </row>
    <row r="212" spans="1:6" ht="12.75">
      <c r="A212" s="86"/>
      <c r="B212" s="35"/>
      <c r="C212" s="77"/>
      <c r="D212" s="77"/>
      <c r="E212" s="41"/>
      <c r="F212" s="41"/>
    </row>
    <row r="213" spans="1:6" ht="12.75">
      <c r="A213" s="86"/>
      <c r="B213" s="35"/>
      <c r="C213" s="77"/>
      <c r="D213" s="77"/>
      <c r="E213" s="41"/>
      <c r="F213" s="41"/>
    </row>
    <row r="214" spans="1:6" ht="12.75">
      <c r="A214" s="86">
        <v>8</v>
      </c>
      <c r="B214" s="35" t="s">
        <v>126</v>
      </c>
      <c r="C214" s="77" t="s">
        <v>115</v>
      </c>
      <c r="D214" s="77" t="s">
        <v>178</v>
      </c>
      <c r="E214" s="41">
        <v>12460</v>
      </c>
      <c r="F214" s="41">
        <v>3128</v>
      </c>
    </row>
    <row r="215" spans="1:10" ht="12.75">
      <c r="A215" s="64"/>
      <c r="B215" s="29"/>
      <c r="C215" s="29"/>
      <c r="D215" s="26"/>
      <c r="E215" s="26"/>
      <c r="F215" s="41"/>
      <c r="G215" s="41"/>
      <c r="I215" s="55"/>
      <c r="J215" s="80"/>
    </row>
    <row r="216" spans="1:6" ht="12.75">
      <c r="A216" s="64"/>
      <c r="B216" s="35" t="s">
        <v>153</v>
      </c>
      <c r="C216" s="77"/>
      <c r="D216" s="26"/>
      <c r="E216" s="41"/>
      <c r="F216" s="41"/>
    </row>
    <row r="217" spans="1:12" ht="12.75">
      <c r="A217" s="64"/>
      <c r="B217" s="69" t="s">
        <v>154</v>
      </c>
      <c r="C217" s="75"/>
      <c r="D217" s="75"/>
      <c r="E217" s="76"/>
      <c r="F217" s="76"/>
      <c r="G217" s="72"/>
      <c r="H217" s="72"/>
      <c r="J217" s="73">
        <f>J218+J219+J220</f>
        <v>0</v>
      </c>
      <c r="K217" s="73">
        <f>L217-J217</f>
        <v>0</v>
      </c>
      <c r="L217" s="73">
        <f>J217*120/100</f>
        <v>0</v>
      </c>
    </row>
    <row r="218" spans="1:12" ht="12.75">
      <c r="A218" s="64"/>
      <c r="B218" s="69" t="s">
        <v>155</v>
      </c>
      <c r="C218" s="75"/>
      <c r="D218" s="75"/>
      <c r="E218" s="76"/>
      <c r="F218" s="76"/>
      <c r="G218" s="74" t="s">
        <v>159</v>
      </c>
      <c r="H218" s="85"/>
      <c r="I218" s="81">
        <v>12</v>
      </c>
      <c r="J218" s="73">
        <f>H218*I218</f>
        <v>0</v>
      </c>
      <c r="K218" s="73">
        <f>L218-J218</f>
        <v>0</v>
      </c>
      <c r="L218" s="73">
        <f>J218*120/100</f>
        <v>0</v>
      </c>
    </row>
    <row r="219" spans="1:12" ht="12.75">
      <c r="A219" s="64"/>
      <c r="B219" s="69" t="s">
        <v>156</v>
      </c>
      <c r="C219" s="75"/>
      <c r="D219" s="75"/>
      <c r="E219" s="76"/>
      <c r="F219" s="76"/>
      <c r="G219" s="74" t="s">
        <v>160</v>
      </c>
      <c r="H219" s="85"/>
      <c r="I219" s="81">
        <f>F214/1000</f>
        <v>3.128</v>
      </c>
      <c r="J219" s="73">
        <f>H219*I219</f>
        <v>0</v>
      </c>
      <c r="K219" s="73">
        <f>L219-J219</f>
        <v>0</v>
      </c>
      <c r="L219" s="73">
        <f>J219*120/100</f>
        <v>0</v>
      </c>
    </row>
    <row r="220" spans="1:12" ht="12.75">
      <c r="A220" s="64"/>
      <c r="B220" s="69" t="s">
        <v>157</v>
      </c>
      <c r="C220" s="75"/>
      <c r="D220" s="75"/>
      <c r="E220" s="76"/>
      <c r="F220" s="76"/>
      <c r="G220" s="74" t="s">
        <v>160</v>
      </c>
      <c r="H220" s="85"/>
      <c r="I220" s="81">
        <f>E214/1000</f>
        <v>12.46</v>
      </c>
      <c r="J220" s="73">
        <f>H220*I220</f>
        <v>0</v>
      </c>
      <c r="K220" s="73">
        <f>L220-J220</f>
        <v>0</v>
      </c>
      <c r="L220" s="73">
        <f>J220*120/100</f>
        <v>0</v>
      </c>
    </row>
    <row r="221" spans="1:6" ht="12.75">
      <c r="A221" s="64"/>
      <c r="B221" s="29"/>
      <c r="C221" s="26"/>
      <c r="D221" s="26"/>
      <c r="E221" s="41"/>
      <c r="F221" s="41"/>
    </row>
    <row r="222" spans="1:6" ht="12.75">
      <c r="A222" s="64"/>
      <c r="B222" s="35" t="s">
        <v>161</v>
      </c>
      <c r="C222" s="77"/>
      <c r="D222" s="26"/>
      <c r="E222" s="41"/>
      <c r="F222" s="41"/>
    </row>
    <row r="223" spans="1:12" ht="12.75">
      <c r="A223" s="64"/>
      <c r="B223" s="69" t="s">
        <v>162</v>
      </c>
      <c r="C223" s="75"/>
      <c r="D223" s="75"/>
      <c r="E223" s="76"/>
      <c r="F223" s="76"/>
      <c r="G223" s="72"/>
      <c r="H223" s="72"/>
      <c r="J223" s="73">
        <f>J224+J225+J226</f>
        <v>0</v>
      </c>
      <c r="K223" s="73">
        <f>L223-J223</f>
        <v>0</v>
      </c>
      <c r="L223" s="73">
        <f>J223*120/100</f>
        <v>0</v>
      </c>
    </row>
    <row r="224" spans="1:12" ht="12.75">
      <c r="A224" s="64"/>
      <c r="B224" s="69" t="s">
        <v>155</v>
      </c>
      <c r="C224" s="75"/>
      <c r="D224" s="75"/>
      <c r="E224" s="76"/>
      <c r="F224" s="76"/>
      <c r="G224" s="74" t="s">
        <v>159</v>
      </c>
      <c r="H224" s="85"/>
      <c r="I224" s="81">
        <v>12</v>
      </c>
      <c r="J224" s="73">
        <f>H224*I224</f>
        <v>0</v>
      </c>
      <c r="K224" s="73">
        <f>L224-J224</f>
        <v>0</v>
      </c>
      <c r="L224" s="73">
        <f>J224*120/100</f>
        <v>0</v>
      </c>
    </row>
    <row r="225" spans="1:12" ht="12.75">
      <c r="A225" s="64"/>
      <c r="B225" s="69" t="s">
        <v>156</v>
      </c>
      <c r="C225" s="75"/>
      <c r="D225" s="75"/>
      <c r="E225" s="76"/>
      <c r="F225" s="76"/>
      <c r="G225" s="74" t="s">
        <v>160</v>
      </c>
      <c r="H225" s="85"/>
      <c r="I225" s="81">
        <f>F214/1000</f>
        <v>3.128</v>
      </c>
      <c r="J225" s="73">
        <f>H225*I225</f>
        <v>0</v>
      </c>
      <c r="K225" s="73">
        <f>L225-J225</f>
        <v>0</v>
      </c>
      <c r="L225" s="73">
        <f>J225*120/100</f>
        <v>0</v>
      </c>
    </row>
    <row r="226" spans="1:12" ht="12.75">
      <c r="A226" s="64"/>
      <c r="B226" s="69" t="s">
        <v>157</v>
      </c>
      <c r="C226" s="75"/>
      <c r="D226" s="75"/>
      <c r="E226" s="76"/>
      <c r="F226" s="76"/>
      <c r="G226" s="74" t="s">
        <v>160</v>
      </c>
      <c r="H226" s="85"/>
      <c r="I226" s="81">
        <f>E214/1000</f>
        <v>12.46</v>
      </c>
      <c r="J226" s="73">
        <f>H226*I226</f>
        <v>0</v>
      </c>
      <c r="K226" s="73">
        <f>L226-J226</f>
        <v>0</v>
      </c>
      <c r="L226" s="73">
        <f>J226*120/100</f>
        <v>0</v>
      </c>
    </row>
    <row r="227" spans="1:6" ht="12.75">
      <c r="A227" s="64"/>
      <c r="B227" s="29"/>
      <c r="C227" s="26"/>
      <c r="D227" s="26"/>
      <c r="E227" s="41"/>
      <c r="F227" s="41"/>
    </row>
    <row r="228" spans="1:12" ht="12.75">
      <c r="A228" s="64"/>
      <c r="B228" s="78" t="s">
        <v>163</v>
      </c>
      <c r="C228" s="75"/>
      <c r="D228" s="75"/>
      <c r="E228" s="76"/>
      <c r="F228" s="76"/>
      <c r="G228" s="68"/>
      <c r="H228" s="73">
        <v>28.3</v>
      </c>
      <c r="I228" s="81">
        <f>E214/1000+F214/1000</f>
        <v>15.588000000000001</v>
      </c>
      <c r="J228" s="73">
        <f>H228*I228</f>
        <v>441.14040000000006</v>
      </c>
      <c r="K228" s="73">
        <f>L228-J228</f>
        <v>88.22808000000003</v>
      </c>
      <c r="L228" s="73">
        <f>J228*120/100</f>
        <v>529.3684800000001</v>
      </c>
    </row>
    <row r="229" spans="1:6" ht="12.75">
      <c r="A229" s="64"/>
      <c r="B229" s="29"/>
      <c r="C229" s="26"/>
      <c r="D229" s="26"/>
      <c r="E229" s="41"/>
      <c r="F229" s="41"/>
    </row>
    <row r="230" spans="1:6" ht="12.75">
      <c r="A230" s="64"/>
      <c r="B230" s="35" t="s">
        <v>172</v>
      </c>
      <c r="C230" s="77"/>
      <c r="D230" s="26"/>
      <c r="E230" s="41"/>
      <c r="F230" s="41"/>
    </row>
    <row r="231" spans="1:12" ht="12.75">
      <c r="A231" s="64"/>
      <c r="B231" s="69" t="s">
        <v>164</v>
      </c>
      <c r="C231" s="75"/>
      <c r="D231" s="75"/>
      <c r="E231" s="76"/>
      <c r="F231" s="76"/>
      <c r="G231" s="72"/>
      <c r="H231" s="72"/>
      <c r="J231" s="73">
        <f>J232+J233+J234</f>
        <v>8884.69236</v>
      </c>
      <c r="K231" s="73">
        <f>L231-J231</f>
        <v>1776.9384720000016</v>
      </c>
      <c r="L231" s="73">
        <f>J231*120/100</f>
        <v>10661.630832</v>
      </c>
    </row>
    <row r="232" spans="1:12" ht="12.75">
      <c r="A232" s="64"/>
      <c r="B232" s="69" t="s">
        <v>165</v>
      </c>
      <c r="C232" s="75"/>
      <c r="D232" s="75"/>
      <c r="E232" s="76"/>
      <c r="F232" s="76"/>
      <c r="G232" s="74" t="s">
        <v>160</v>
      </c>
      <c r="H232" s="73">
        <v>144</v>
      </c>
      <c r="I232" s="81">
        <f>I228</f>
        <v>15.588000000000001</v>
      </c>
      <c r="J232" s="73">
        <f>H232*I232</f>
        <v>2244.672</v>
      </c>
      <c r="K232" s="73">
        <f>L232-J232</f>
        <v>448.9344000000001</v>
      </c>
      <c r="L232" s="73">
        <f>J232*120/100</f>
        <v>2693.6064</v>
      </c>
    </row>
    <row r="233" spans="1:12" ht="12.75">
      <c r="A233" s="64"/>
      <c r="B233" s="69" t="s">
        <v>166</v>
      </c>
      <c r="C233" s="75"/>
      <c r="D233" s="75"/>
      <c r="E233" s="76"/>
      <c r="F233" s="76"/>
      <c r="G233" s="74" t="s">
        <v>160</v>
      </c>
      <c r="H233" s="73">
        <v>419.22</v>
      </c>
      <c r="I233" s="81">
        <f>I228</f>
        <v>15.588000000000001</v>
      </c>
      <c r="J233" s="73">
        <f>H233*I233</f>
        <v>6534.80136</v>
      </c>
      <c r="K233" s="73">
        <f>L233-J233</f>
        <v>1306.9602720000003</v>
      </c>
      <c r="L233" s="73">
        <f>J233*120/100</f>
        <v>7841.761632000001</v>
      </c>
    </row>
    <row r="234" spans="1:12" ht="12.75">
      <c r="A234" s="64"/>
      <c r="B234" s="69" t="s">
        <v>167</v>
      </c>
      <c r="C234" s="75"/>
      <c r="D234" s="75"/>
      <c r="E234" s="76"/>
      <c r="F234" s="76"/>
      <c r="G234" s="74" t="s">
        <v>160</v>
      </c>
      <c r="H234" s="73">
        <v>6.75</v>
      </c>
      <c r="I234" s="81">
        <f>I228</f>
        <v>15.588000000000001</v>
      </c>
      <c r="J234" s="73">
        <f>H234*I234</f>
        <v>105.21900000000001</v>
      </c>
      <c r="K234" s="73">
        <f>L234-J234</f>
        <v>21.043800000000005</v>
      </c>
      <c r="L234" s="73">
        <f>J234*120/100</f>
        <v>126.26280000000001</v>
      </c>
    </row>
    <row r="235" spans="1:12" ht="12.75">
      <c r="A235" s="64"/>
      <c r="B235" s="34"/>
      <c r="C235" s="26"/>
      <c r="D235" s="26"/>
      <c r="E235" s="41"/>
      <c r="F235" s="41"/>
      <c r="G235" s="82"/>
      <c r="H235" s="83"/>
      <c r="I235" s="84"/>
      <c r="J235" s="83"/>
      <c r="K235" s="83"/>
      <c r="L235" s="83"/>
    </row>
    <row r="236" spans="1:12" ht="12.75">
      <c r="A236" s="64"/>
      <c r="B236" s="35" t="s">
        <v>174</v>
      </c>
      <c r="C236" s="26"/>
      <c r="D236" s="26"/>
      <c r="E236" s="41"/>
      <c r="F236" s="41"/>
      <c r="G236" s="82"/>
      <c r="H236" s="83"/>
      <c r="I236" s="84"/>
      <c r="J236" s="83"/>
      <c r="K236" s="83"/>
      <c r="L236" s="83"/>
    </row>
    <row r="237" spans="1:12" ht="12.75">
      <c r="A237" s="64"/>
      <c r="B237" s="69" t="s">
        <v>168</v>
      </c>
      <c r="C237" s="75"/>
      <c r="D237" s="75"/>
      <c r="E237" s="76"/>
      <c r="F237" s="76"/>
      <c r="G237" s="82"/>
      <c r="H237" s="83"/>
      <c r="I237" s="84"/>
      <c r="J237" s="88">
        <f>J217+J223+J228+J231</f>
        <v>9325.83276</v>
      </c>
      <c r="K237" s="88">
        <f>K217+K223+K228+K231</f>
        <v>1865.1665520000017</v>
      </c>
      <c r="L237" s="88">
        <f>L217+L223+L228+L231</f>
        <v>11190.999312</v>
      </c>
    </row>
    <row r="238" spans="1:12" ht="12.75">
      <c r="A238" s="64"/>
      <c r="B238" s="69" t="s">
        <v>169</v>
      </c>
      <c r="C238" s="75"/>
      <c r="D238" s="75"/>
      <c r="E238" s="76"/>
      <c r="F238" s="76"/>
      <c r="G238" s="82"/>
      <c r="H238" s="83"/>
      <c r="I238" s="84"/>
      <c r="J238" s="73">
        <f>J217</f>
        <v>0</v>
      </c>
      <c r="K238" s="73">
        <f>K217</f>
        <v>0</v>
      </c>
      <c r="L238" s="73">
        <f>L217</f>
        <v>0</v>
      </c>
    </row>
    <row r="239" spans="1:12" ht="12.75">
      <c r="A239" s="64"/>
      <c r="B239" s="69" t="s">
        <v>170</v>
      </c>
      <c r="C239" s="75"/>
      <c r="D239" s="75"/>
      <c r="E239" s="76"/>
      <c r="F239" s="76"/>
      <c r="G239" s="82"/>
      <c r="H239" s="83"/>
      <c r="I239" s="84"/>
      <c r="J239" s="73">
        <f>J223</f>
        <v>0</v>
      </c>
      <c r="K239" s="73">
        <f>K223</f>
        <v>0</v>
      </c>
      <c r="L239" s="73">
        <f>L223</f>
        <v>0</v>
      </c>
    </row>
    <row r="240" spans="1:12" ht="12.75">
      <c r="A240" s="64"/>
      <c r="B240" s="69" t="s">
        <v>171</v>
      </c>
      <c r="C240" s="75"/>
      <c r="D240" s="75"/>
      <c r="E240" s="76"/>
      <c r="F240" s="76"/>
      <c r="G240" s="82"/>
      <c r="H240" s="83"/>
      <c r="I240" s="84"/>
      <c r="J240" s="73">
        <f>J231</f>
        <v>8884.69236</v>
      </c>
      <c r="K240" s="73">
        <f>K231</f>
        <v>1776.9384720000016</v>
      </c>
      <c r="L240" s="73">
        <f>L231</f>
        <v>10661.630832</v>
      </c>
    </row>
    <row r="241" spans="1:12" ht="12.75">
      <c r="A241" s="64"/>
      <c r="B241" s="69" t="s">
        <v>173</v>
      </c>
      <c r="C241" s="75"/>
      <c r="D241" s="75"/>
      <c r="E241" s="76"/>
      <c r="F241" s="76"/>
      <c r="G241" s="82"/>
      <c r="H241" s="83"/>
      <c r="I241" s="84"/>
      <c r="J241" s="73">
        <f>J228</f>
        <v>441.14040000000006</v>
      </c>
      <c r="K241" s="73">
        <f>K228</f>
        <v>88.22808000000003</v>
      </c>
      <c r="L241" s="73">
        <f>L228</f>
        <v>529.3684800000001</v>
      </c>
    </row>
    <row r="242" spans="1:6" ht="12.75">
      <c r="A242" s="86"/>
      <c r="B242" s="35"/>
      <c r="C242" s="77"/>
      <c r="D242" s="77"/>
      <c r="E242" s="41"/>
      <c r="F242" s="41"/>
    </row>
    <row r="243" spans="1:6" ht="12.75">
      <c r="A243" s="86"/>
      <c r="B243" s="35"/>
      <c r="C243" s="77"/>
      <c r="D243" s="77"/>
      <c r="E243" s="41"/>
      <c r="F243" s="41"/>
    </row>
    <row r="244" spans="1:6" ht="12.75">
      <c r="A244" s="86">
        <v>9</v>
      </c>
      <c r="B244" s="35" t="s">
        <v>82</v>
      </c>
      <c r="C244" s="77" t="s">
        <v>122</v>
      </c>
      <c r="D244" s="77" t="s">
        <v>179</v>
      </c>
      <c r="E244" s="41">
        <v>0</v>
      </c>
      <c r="F244" s="41">
        <v>55</v>
      </c>
    </row>
    <row r="245" spans="1:10" ht="12.75">
      <c r="A245" s="64"/>
      <c r="B245" s="29"/>
      <c r="C245" s="29"/>
      <c r="D245" s="26"/>
      <c r="E245" s="26"/>
      <c r="F245" s="41"/>
      <c r="G245" s="41"/>
      <c r="I245" s="55"/>
      <c r="J245" s="80"/>
    </row>
    <row r="246" spans="1:6" ht="12.75">
      <c r="A246" s="64"/>
      <c r="B246" s="35" t="s">
        <v>153</v>
      </c>
      <c r="C246" s="77"/>
      <c r="D246" s="26"/>
      <c r="E246" s="41"/>
      <c r="F246" s="41"/>
    </row>
    <row r="247" spans="1:12" ht="12.75">
      <c r="A247" s="64"/>
      <c r="B247" s="69" t="s">
        <v>154</v>
      </c>
      <c r="C247" s="75"/>
      <c r="D247" s="75"/>
      <c r="E247" s="76"/>
      <c r="F247" s="76"/>
      <c r="G247" s="72"/>
      <c r="H247" s="72"/>
      <c r="J247" s="73">
        <f>J248+J249+J250</f>
        <v>0</v>
      </c>
      <c r="K247" s="73">
        <f>L247-J247</f>
        <v>0</v>
      </c>
      <c r="L247" s="73">
        <f>J247*120/100</f>
        <v>0</v>
      </c>
    </row>
    <row r="248" spans="1:12" ht="12.75">
      <c r="A248" s="64"/>
      <c r="B248" s="69" t="s">
        <v>155</v>
      </c>
      <c r="C248" s="75"/>
      <c r="D248" s="75"/>
      <c r="E248" s="76"/>
      <c r="F248" s="76"/>
      <c r="G248" s="74" t="s">
        <v>159</v>
      </c>
      <c r="H248" s="85"/>
      <c r="I248" s="81">
        <v>12</v>
      </c>
      <c r="J248" s="73">
        <f>H248*I248</f>
        <v>0</v>
      </c>
      <c r="K248" s="73">
        <f>L248-J248</f>
        <v>0</v>
      </c>
      <c r="L248" s="73">
        <f>J248*120/100</f>
        <v>0</v>
      </c>
    </row>
    <row r="249" spans="1:12" ht="12.75">
      <c r="A249" s="64"/>
      <c r="B249" s="69" t="s">
        <v>156</v>
      </c>
      <c r="C249" s="75"/>
      <c r="D249" s="75"/>
      <c r="E249" s="76"/>
      <c r="F249" s="76"/>
      <c r="G249" s="74" t="s">
        <v>160</v>
      </c>
      <c r="H249" s="85"/>
      <c r="I249" s="81">
        <f>F244/1000</f>
        <v>0.055</v>
      </c>
      <c r="J249" s="73">
        <f>H249*I249</f>
        <v>0</v>
      </c>
      <c r="K249" s="73">
        <f>L249-J249</f>
        <v>0</v>
      </c>
      <c r="L249" s="73">
        <f>J249*120/100</f>
        <v>0</v>
      </c>
    </row>
    <row r="250" spans="1:12" ht="12.75">
      <c r="A250" s="64"/>
      <c r="B250" s="69" t="s">
        <v>157</v>
      </c>
      <c r="C250" s="75"/>
      <c r="D250" s="75"/>
      <c r="E250" s="76"/>
      <c r="F250" s="76"/>
      <c r="G250" s="74" t="s">
        <v>160</v>
      </c>
      <c r="H250" s="85"/>
      <c r="I250" s="81">
        <f>E244/1000</f>
        <v>0</v>
      </c>
      <c r="J250" s="73">
        <f>H250*I250</f>
        <v>0</v>
      </c>
      <c r="K250" s="73">
        <f>L250-J250</f>
        <v>0</v>
      </c>
      <c r="L250" s="73">
        <f>J250*120/100</f>
        <v>0</v>
      </c>
    </row>
    <row r="251" spans="1:6" ht="12.75">
      <c r="A251" s="64"/>
      <c r="B251" s="29"/>
      <c r="C251" s="26"/>
      <c r="D251" s="26"/>
      <c r="E251" s="41"/>
      <c r="F251" s="41"/>
    </row>
    <row r="252" spans="1:6" ht="12.75">
      <c r="A252" s="64"/>
      <c r="B252" s="35" t="s">
        <v>161</v>
      </c>
      <c r="C252" s="77"/>
      <c r="D252" s="26"/>
      <c r="E252" s="41"/>
      <c r="F252" s="41"/>
    </row>
    <row r="253" spans="1:12" ht="12.75">
      <c r="A253" s="64"/>
      <c r="B253" s="69" t="s">
        <v>162</v>
      </c>
      <c r="C253" s="75"/>
      <c r="D253" s="75"/>
      <c r="E253" s="76"/>
      <c r="F253" s="76"/>
      <c r="G253" s="72"/>
      <c r="H253" s="72"/>
      <c r="J253" s="73">
        <f>J254+J255+J256</f>
        <v>0</v>
      </c>
      <c r="K253" s="73">
        <f>L253-J253</f>
        <v>0</v>
      </c>
      <c r="L253" s="73">
        <f>J253*120/100</f>
        <v>0</v>
      </c>
    </row>
    <row r="254" spans="1:12" ht="12.75">
      <c r="A254" s="64"/>
      <c r="B254" s="69" t="s">
        <v>155</v>
      </c>
      <c r="C254" s="75"/>
      <c r="D254" s="75"/>
      <c r="E254" s="76"/>
      <c r="F254" s="76"/>
      <c r="G254" s="74" t="s">
        <v>159</v>
      </c>
      <c r="H254" s="85"/>
      <c r="I254" s="81">
        <v>12</v>
      </c>
      <c r="J254" s="73">
        <f>H254*I254</f>
        <v>0</v>
      </c>
      <c r="K254" s="73">
        <f>L254-J254</f>
        <v>0</v>
      </c>
      <c r="L254" s="73">
        <f>J254*120/100</f>
        <v>0</v>
      </c>
    </row>
    <row r="255" spans="1:12" ht="12.75">
      <c r="A255" s="64"/>
      <c r="B255" s="69" t="s">
        <v>156</v>
      </c>
      <c r="C255" s="75"/>
      <c r="D255" s="75"/>
      <c r="E255" s="76"/>
      <c r="F255" s="76"/>
      <c r="G255" s="74" t="s">
        <v>160</v>
      </c>
      <c r="H255" s="85"/>
      <c r="I255" s="81">
        <f>F244/1000</f>
        <v>0.055</v>
      </c>
      <c r="J255" s="73">
        <f>H255*I255</f>
        <v>0</v>
      </c>
      <c r="K255" s="73">
        <f>L255-J255</f>
        <v>0</v>
      </c>
      <c r="L255" s="73">
        <f>J255*120/100</f>
        <v>0</v>
      </c>
    </row>
    <row r="256" spans="1:12" ht="12.75">
      <c r="A256" s="64"/>
      <c r="B256" s="69" t="s">
        <v>157</v>
      </c>
      <c r="C256" s="75"/>
      <c r="D256" s="75"/>
      <c r="E256" s="76"/>
      <c r="F256" s="76"/>
      <c r="G256" s="74" t="s">
        <v>160</v>
      </c>
      <c r="H256" s="85"/>
      <c r="I256" s="81">
        <f>E244/1000</f>
        <v>0</v>
      </c>
      <c r="J256" s="73">
        <f>H256*I256</f>
        <v>0</v>
      </c>
      <c r="K256" s="73">
        <f>L256-J256</f>
        <v>0</v>
      </c>
      <c r="L256" s="73">
        <f>J256*120/100</f>
        <v>0</v>
      </c>
    </row>
    <row r="257" spans="1:6" ht="12.75">
      <c r="A257" s="64"/>
      <c r="B257" s="29"/>
      <c r="C257" s="26"/>
      <c r="D257" s="26"/>
      <c r="E257" s="41"/>
      <c r="F257" s="41"/>
    </row>
    <row r="258" spans="1:12" ht="12.75">
      <c r="A258" s="64"/>
      <c r="B258" s="78" t="s">
        <v>163</v>
      </c>
      <c r="C258" s="75"/>
      <c r="D258" s="75"/>
      <c r="E258" s="76"/>
      <c r="F258" s="76"/>
      <c r="G258" s="68"/>
      <c r="H258" s="73">
        <v>28.3</v>
      </c>
      <c r="I258" s="81">
        <f>E244/1000+F244/1000</f>
        <v>0.055</v>
      </c>
      <c r="J258" s="73">
        <f>H258*I258</f>
        <v>1.5565</v>
      </c>
      <c r="K258" s="73">
        <f>L258-J258</f>
        <v>0.3112999999999999</v>
      </c>
      <c r="L258" s="73">
        <f>J258*120/100</f>
        <v>1.8678</v>
      </c>
    </row>
    <row r="259" spans="1:6" ht="12.75">
      <c r="A259" s="64"/>
      <c r="B259" s="29"/>
      <c r="C259" s="26"/>
      <c r="D259" s="26"/>
      <c r="E259" s="41"/>
      <c r="F259" s="41"/>
    </row>
    <row r="260" spans="1:6" ht="12.75">
      <c r="A260" s="64"/>
      <c r="B260" s="35" t="s">
        <v>172</v>
      </c>
      <c r="C260" s="77"/>
      <c r="D260" s="26"/>
      <c r="E260" s="41"/>
      <c r="F260" s="41"/>
    </row>
    <row r="261" spans="1:12" ht="12.75">
      <c r="A261" s="64"/>
      <c r="B261" s="69" t="s">
        <v>164</v>
      </c>
      <c r="C261" s="75"/>
      <c r="D261" s="75"/>
      <c r="E261" s="76"/>
      <c r="F261" s="76"/>
      <c r="G261" s="72"/>
      <c r="H261" s="72"/>
      <c r="J261" s="73">
        <f>J262+J263+J264</f>
        <v>31.34835</v>
      </c>
      <c r="K261" s="73">
        <f>L261-J261</f>
        <v>6.269670000000001</v>
      </c>
      <c r="L261" s="73">
        <f>J261*120/100</f>
        <v>37.61802</v>
      </c>
    </row>
    <row r="262" spans="1:12" ht="12.75">
      <c r="A262" s="64"/>
      <c r="B262" s="69" t="s">
        <v>165</v>
      </c>
      <c r="C262" s="75"/>
      <c r="D262" s="75"/>
      <c r="E262" s="76"/>
      <c r="F262" s="76"/>
      <c r="G262" s="74" t="s">
        <v>160</v>
      </c>
      <c r="H262" s="73">
        <v>144</v>
      </c>
      <c r="I262" s="81">
        <f>I258</f>
        <v>0.055</v>
      </c>
      <c r="J262" s="73">
        <f>H262*I262</f>
        <v>7.92</v>
      </c>
      <c r="K262" s="73">
        <f>L262-J262</f>
        <v>1.5839999999999996</v>
      </c>
      <c r="L262" s="73">
        <f>J262*120/100</f>
        <v>9.504</v>
      </c>
    </row>
    <row r="263" spans="1:12" ht="12.75">
      <c r="A263" s="64"/>
      <c r="B263" s="69" t="s">
        <v>166</v>
      </c>
      <c r="C263" s="75"/>
      <c r="D263" s="75"/>
      <c r="E263" s="76"/>
      <c r="F263" s="76"/>
      <c r="G263" s="74" t="s">
        <v>160</v>
      </c>
      <c r="H263" s="73">
        <v>419.22</v>
      </c>
      <c r="I263" s="81">
        <f>I258</f>
        <v>0.055</v>
      </c>
      <c r="J263" s="73">
        <f>H263*I263</f>
        <v>23.057100000000002</v>
      </c>
      <c r="K263" s="73">
        <f>L263-J263</f>
        <v>4.6114200000000025</v>
      </c>
      <c r="L263" s="73">
        <f>J263*120/100</f>
        <v>27.668520000000004</v>
      </c>
    </row>
    <row r="264" spans="1:12" ht="12.75">
      <c r="A264" s="64"/>
      <c r="B264" s="69" t="s">
        <v>167</v>
      </c>
      <c r="C264" s="75"/>
      <c r="D264" s="75"/>
      <c r="E264" s="76"/>
      <c r="F264" s="76"/>
      <c r="G264" s="74" t="s">
        <v>160</v>
      </c>
      <c r="H264" s="73">
        <v>6.75</v>
      </c>
      <c r="I264" s="81">
        <f>I258</f>
        <v>0.055</v>
      </c>
      <c r="J264" s="73">
        <f>H264*I264</f>
        <v>0.37125</v>
      </c>
      <c r="K264" s="73">
        <f>L264-J264</f>
        <v>0.07425000000000004</v>
      </c>
      <c r="L264" s="73">
        <f>J264*120/100</f>
        <v>0.44550000000000006</v>
      </c>
    </row>
    <row r="265" spans="1:12" ht="12.75">
      <c r="A265" s="64"/>
      <c r="B265" s="34"/>
      <c r="C265" s="26"/>
      <c r="D265" s="26"/>
      <c r="E265" s="41"/>
      <c r="F265" s="41"/>
      <c r="G265" s="82"/>
      <c r="H265" s="83"/>
      <c r="I265" s="84"/>
      <c r="J265" s="83"/>
      <c r="K265" s="83"/>
      <c r="L265" s="83"/>
    </row>
    <row r="266" spans="1:12" ht="12.75">
      <c r="A266" s="64"/>
      <c r="B266" s="35" t="s">
        <v>174</v>
      </c>
      <c r="C266" s="26"/>
      <c r="D266" s="26"/>
      <c r="E266" s="41"/>
      <c r="F266" s="41"/>
      <c r="G266" s="82"/>
      <c r="H266" s="83"/>
      <c r="I266" s="84"/>
      <c r="J266" s="83"/>
      <c r="K266" s="83"/>
      <c r="L266" s="83"/>
    </row>
    <row r="267" spans="1:12" ht="12.75">
      <c r="A267" s="64"/>
      <c r="B267" s="69" t="s">
        <v>168</v>
      </c>
      <c r="C267" s="75"/>
      <c r="D267" s="75"/>
      <c r="E267" s="76"/>
      <c r="F267" s="76"/>
      <c r="G267" s="82"/>
      <c r="H267" s="83"/>
      <c r="I267" s="84"/>
      <c r="J267" s="88">
        <f>J247+J253+J258+J261</f>
        <v>32.90485</v>
      </c>
      <c r="K267" s="88">
        <f>K247+K253+K258+K261</f>
        <v>6.5809700000000015</v>
      </c>
      <c r="L267" s="88">
        <f>L247+L253+L258+L261</f>
        <v>39.485820000000004</v>
      </c>
    </row>
    <row r="268" spans="1:12" ht="12.75">
      <c r="A268" s="64"/>
      <c r="B268" s="69" t="s">
        <v>169</v>
      </c>
      <c r="C268" s="75"/>
      <c r="D268" s="75"/>
      <c r="E268" s="76"/>
      <c r="F268" s="76"/>
      <c r="G268" s="82"/>
      <c r="H268" s="83"/>
      <c r="I268" s="84"/>
      <c r="J268" s="73">
        <f>J247</f>
        <v>0</v>
      </c>
      <c r="K268" s="73">
        <f>K247</f>
        <v>0</v>
      </c>
      <c r="L268" s="73">
        <f>L247</f>
        <v>0</v>
      </c>
    </row>
    <row r="269" spans="1:12" ht="12.75">
      <c r="A269" s="64"/>
      <c r="B269" s="69" t="s">
        <v>170</v>
      </c>
      <c r="C269" s="75"/>
      <c r="D269" s="75"/>
      <c r="E269" s="76"/>
      <c r="F269" s="76"/>
      <c r="G269" s="82"/>
      <c r="H269" s="83"/>
      <c r="I269" s="84"/>
      <c r="J269" s="73">
        <f>J253</f>
        <v>0</v>
      </c>
      <c r="K269" s="73">
        <f>K253</f>
        <v>0</v>
      </c>
      <c r="L269" s="73">
        <f>L253</f>
        <v>0</v>
      </c>
    </row>
    <row r="270" spans="1:12" ht="12.75">
      <c r="A270" s="64"/>
      <c r="B270" s="69" t="s">
        <v>171</v>
      </c>
      <c r="C270" s="75"/>
      <c r="D270" s="75"/>
      <c r="E270" s="76"/>
      <c r="F270" s="76"/>
      <c r="G270" s="82"/>
      <c r="H270" s="83"/>
      <c r="I270" s="84"/>
      <c r="J270" s="73">
        <f>J261</f>
        <v>31.34835</v>
      </c>
      <c r="K270" s="73">
        <f>K261</f>
        <v>6.269670000000001</v>
      </c>
      <c r="L270" s="73">
        <f>L261</f>
        <v>37.61802</v>
      </c>
    </row>
    <row r="271" spans="1:12" ht="12.75">
      <c r="A271" s="64"/>
      <c r="B271" s="69" t="s">
        <v>173</v>
      </c>
      <c r="C271" s="75"/>
      <c r="D271" s="75"/>
      <c r="E271" s="76"/>
      <c r="F271" s="76"/>
      <c r="G271" s="82"/>
      <c r="H271" s="83"/>
      <c r="I271" s="84"/>
      <c r="J271" s="73">
        <f>J258</f>
        <v>1.5565</v>
      </c>
      <c r="K271" s="73">
        <f>K258</f>
        <v>0.3112999999999999</v>
      </c>
      <c r="L271" s="73">
        <f>L258</f>
        <v>1.8678</v>
      </c>
    </row>
    <row r="272" spans="1:12" s="29" customFormat="1" ht="12.75">
      <c r="A272" s="64"/>
      <c r="B272" s="34"/>
      <c r="C272" s="26"/>
      <c r="D272" s="26"/>
      <c r="E272" s="41"/>
      <c r="F272" s="41"/>
      <c r="G272" s="82"/>
      <c r="H272" s="83"/>
      <c r="I272" s="84"/>
      <c r="J272" s="83"/>
      <c r="K272" s="83"/>
      <c r="L272" s="83"/>
    </row>
    <row r="273" spans="1:12" s="29" customFormat="1" ht="12.75">
      <c r="A273" s="64"/>
      <c r="B273" s="34"/>
      <c r="C273" s="26"/>
      <c r="D273" s="26"/>
      <c r="E273" s="41"/>
      <c r="F273" s="41"/>
      <c r="G273" s="82"/>
      <c r="H273" s="83"/>
      <c r="I273" s="84"/>
      <c r="J273" s="83"/>
      <c r="K273" s="83"/>
      <c r="L273" s="83"/>
    </row>
    <row r="274" spans="1:6" ht="12.75">
      <c r="A274" s="86">
        <v>10</v>
      </c>
      <c r="B274" s="35" t="s">
        <v>83</v>
      </c>
      <c r="C274" s="77" t="s">
        <v>122</v>
      </c>
      <c r="D274" s="77" t="s">
        <v>140</v>
      </c>
      <c r="E274" s="41">
        <v>0</v>
      </c>
      <c r="F274" s="41">
        <v>6165</v>
      </c>
    </row>
    <row r="275" spans="1:10" ht="12.75">
      <c r="A275" s="64"/>
      <c r="B275" s="29"/>
      <c r="C275" s="29"/>
      <c r="D275" s="26"/>
      <c r="E275" s="26"/>
      <c r="F275" s="41"/>
      <c r="G275" s="41"/>
      <c r="I275" s="55"/>
      <c r="J275" s="80"/>
    </row>
    <row r="276" spans="1:6" ht="12.75">
      <c r="A276" s="64"/>
      <c r="B276" s="35" t="s">
        <v>153</v>
      </c>
      <c r="C276" s="77"/>
      <c r="D276" s="26"/>
      <c r="E276" s="41"/>
      <c r="F276" s="41"/>
    </row>
    <row r="277" spans="1:12" ht="12.75">
      <c r="A277" s="64"/>
      <c r="B277" s="69" t="s">
        <v>154</v>
      </c>
      <c r="C277" s="75"/>
      <c r="D277" s="75"/>
      <c r="E277" s="76"/>
      <c r="F277" s="76"/>
      <c r="G277" s="72"/>
      <c r="H277" s="72"/>
      <c r="J277" s="73">
        <f>J278+J279+J280</f>
        <v>0</v>
      </c>
      <c r="K277" s="73">
        <f>L277-J277</f>
        <v>0</v>
      </c>
      <c r="L277" s="73">
        <f>J277*120/100</f>
        <v>0</v>
      </c>
    </row>
    <row r="278" spans="1:12" ht="12.75">
      <c r="A278" s="64"/>
      <c r="B278" s="69" t="s">
        <v>155</v>
      </c>
      <c r="C278" s="75"/>
      <c r="D278" s="75"/>
      <c r="E278" s="76"/>
      <c r="F278" s="76"/>
      <c r="G278" s="74" t="s">
        <v>159</v>
      </c>
      <c r="H278" s="85"/>
      <c r="I278" s="81">
        <v>12</v>
      </c>
      <c r="J278" s="73">
        <f>H278*I278</f>
        <v>0</v>
      </c>
      <c r="K278" s="73">
        <f>L278-J278</f>
        <v>0</v>
      </c>
      <c r="L278" s="73">
        <f>J278*120/100</f>
        <v>0</v>
      </c>
    </row>
    <row r="279" spans="1:12" ht="12.75">
      <c r="A279" s="64"/>
      <c r="B279" s="69" t="s">
        <v>156</v>
      </c>
      <c r="C279" s="75"/>
      <c r="D279" s="75"/>
      <c r="E279" s="76"/>
      <c r="F279" s="76"/>
      <c r="G279" s="74" t="s">
        <v>160</v>
      </c>
      <c r="H279" s="85"/>
      <c r="I279" s="81">
        <f>F274/1000</f>
        <v>6.165</v>
      </c>
      <c r="J279" s="73">
        <f>H279*I279</f>
        <v>0</v>
      </c>
      <c r="K279" s="73">
        <f>L279-J279</f>
        <v>0</v>
      </c>
      <c r="L279" s="73">
        <f>J279*120/100</f>
        <v>0</v>
      </c>
    </row>
    <row r="280" spans="1:12" ht="12.75">
      <c r="A280" s="64"/>
      <c r="B280" s="69" t="s">
        <v>157</v>
      </c>
      <c r="C280" s="75"/>
      <c r="D280" s="75"/>
      <c r="E280" s="76"/>
      <c r="F280" s="76"/>
      <c r="G280" s="74" t="s">
        <v>160</v>
      </c>
      <c r="H280" s="85"/>
      <c r="I280" s="81">
        <f>E274/1000</f>
        <v>0</v>
      </c>
      <c r="J280" s="73">
        <f>H280*I280</f>
        <v>0</v>
      </c>
      <c r="K280" s="73">
        <f>L280-J280</f>
        <v>0</v>
      </c>
      <c r="L280" s="73">
        <f>J280*120/100</f>
        <v>0</v>
      </c>
    </row>
    <row r="281" spans="1:6" ht="12.75">
      <c r="A281" s="64"/>
      <c r="B281" s="29"/>
      <c r="C281" s="26"/>
      <c r="D281" s="26"/>
      <c r="E281" s="41"/>
      <c r="F281" s="41"/>
    </row>
    <row r="282" spans="1:6" ht="12.75">
      <c r="A282" s="64"/>
      <c r="B282" s="35" t="s">
        <v>161</v>
      </c>
      <c r="C282" s="77"/>
      <c r="D282" s="26"/>
      <c r="E282" s="41"/>
      <c r="F282" s="41"/>
    </row>
    <row r="283" spans="1:12" ht="12.75">
      <c r="A283" s="64"/>
      <c r="B283" s="69" t="s">
        <v>162</v>
      </c>
      <c r="C283" s="75"/>
      <c r="D283" s="75"/>
      <c r="E283" s="76"/>
      <c r="F283" s="76"/>
      <c r="G283" s="72"/>
      <c r="H283" s="72"/>
      <c r="J283" s="73">
        <f>J284+J285+J286</f>
        <v>0</v>
      </c>
      <c r="K283" s="73">
        <f>L283-J283</f>
        <v>0</v>
      </c>
      <c r="L283" s="73">
        <f>J283*120/100</f>
        <v>0</v>
      </c>
    </row>
    <row r="284" spans="1:12" ht="12.75">
      <c r="A284" s="64"/>
      <c r="B284" s="69" t="s">
        <v>155</v>
      </c>
      <c r="C284" s="75"/>
      <c r="D284" s="75"/>
      <c r="E284" s="76"/>
      <c r="F284" s="76"/>
      <c r="G284" s="74" t="s">
        <v>159</v>
      </c>
      <c r="H284" s="85"/>
      <c r="I284" s="81">
        <v>12</v>
      </c>
      <c r="J284" s="73">
        <f>H284*I284</f>
        <v>0</v>
      </c>
      <c r="K284" s="73">
        <f>L284-J284</f>
        <v>0</v>
      </c>
      <c r="L284" s="73">
        <f>J284*120/100</f>
        <v>0</v>
      </c>
    </row>
    <row r="285" spans="1:12" ht="12.75">
      <c r="A285" s="64"/>
      <c r="B285" s="69" t="s">
        <v>156</v>
      </c>
      <c r="C285" s="75"/>
      <c r="D285" s="75"/>
      <c r="E285" s="76"/>
      <c r="F285" s="76"/>
      <c r="G285" s="74" t="s">
        <v>160</v>
      </c>
      <c r="H285" s="85"/>
      <c r="I285" s="81">
        <f>F274/1000</f>
        <v>6.165</v>
      </c>
      <c r="J285" s="73">
        <f>H285*I285</f>
        <v>0</v>
      </c>
      <c r="K285" s="73">
        <f>L285-J285</f>
        <v>0</v>
      </c>
      <c r="L285" s="73">
        <f>J285*120/100</f>
        <v>0</v>
      </c>
    </row>
    <row r="286" spans="1:12" ht="12.75">
      <c r="A286" s="64"/>
      <c r="B286" s="69" t="s">
        <v>157</v>
      </c>
      <c r="C286" s="75"/>
      <c r="D286" s="75"/>
      <c r="E286" s="76"/>
      <c r="F286" s="76"/>
      <c r="G286" s="74" t="s">
        <v>160</v>
      </c>
      <c r="H286" s="85"/>
      <c r="I286" s="81">
        <f>E274/1000</f>
        <v>0</v>
      </c>
      <c r="J286" s="73">
        <f>H286*I286</f>
        <v>0</v>
      </c>
      <c r="K286" s="73">
        <f>L286-J286</f>
        <v>0</v>
      </c>
      <c r="L286" s="73">
        <f>J286*120/100</f>
        <v>0</v>
      </c>
    </row>
    <row r="287" spans="1:6" ht="12.75">
      <c r="A287" s="64"/>
      <c r="B287" s="29"/>
      <c r="C287" s="26"/>
      <c r="D287" s="26"/>
      <c r="E287" s="41"/>
      <c r="F287" s="41"/>
    </row>
    <row r="288" spans="1:12" ht="12.75">
      <c r="A288" s="64"/>
      <c r="B288" s="78" t="s">
        <v>163</v>
      </c>
      <c r="C288" s="75"/>
      <c r="D288" s="75"/>
      <c r="E288" s="76"/>
      <c r="F288" s="76"/>
      <c r="G288" s="68"/>
      <c r="H288" s="73">
        <v>28.3</v>
      </c>
      <c r="I288" s="81">
        <f>E274/1000+F274/1000</f>
        <v>6.165</v>
      </c>
      <c r="J288" s="73">
        <f>H288*I288</f>
        <v>174.4695</v>
      </c>
      <c r="K288" s="73">
        <f>L288-J288</f>
        <v>34.8939</v>
      </c>
      <c r="L288" s="73">
        <f>J288*120/100</f>
        <v>209.3634</v>
      </c>
    </row>
    <row r="289" spans="1:6" ht="12.75">
      <c r="A289" s="64"/>
      <c r="B289" s="29"/>
      <c r="C289" s="26"/>
      <c r="D289" s="26"/>
      <c r="E289" s="41"/>
      <c r="F289" s="41"/>
    </row>
    <row r="290" spans="1:6" ht="12.75">
      <c r="A290" s="64"/>
      <c r="B290" s="35" t="s">
        <v>172</v>
      </c>
      <c r="C290" s="77"/>
      <c r="D290" s="26"/>
      <c r="E290" s="41"/>
      <c r="F290" s="41"/>
    </row>
    <row r="291" spans="1:12" ht="12.75">
      <c r="A291" s="64"/>
      <c r="B291" s="69" t="s">
        <v>164</v>
      </c>
      <c r="C291" s="75"/>
      <c r="D291" s="75"/>
      <c r="E291" s="76"/>
      <c r="F291" s="76"/>
      <c r="G291" s="72"/>
      <c r="H291" s="72"/>
      <c r="J291" s="73">
        <f>J292+J293+J294</f>
        <v>3513.86505</v>
      </c>
      <c r="K291" s="73">
        <f>L291-J291</f>
        <v>702.7730100000003</v>
      </c>
      <c r="L291" s="73">
        <f>J291*120/100</f>
        <v>4216.63806</v>
      </c>
    </row>
    <row r="292" spans="1:12" ht="12.75">
      <c r="A292" s="64"/>
      <c r="B292" s="69" t="s">
        <v>165</v>
      </c>
      <c r="C292" s="75"/>
      <c r="D292" s="75"/>
      <c r="E292" s="76"/>
      <c r="F292" s="76"/>
      <c r="G292" s="74" t="s">
        <v>160</v>
      </c>
      <c r="H292" s="73">
        <v>144</v>
      </c>
      <c r="I292" s="81">
        <f>I288</f>
        <v>6.165</v>
      </c>
      <c r="J292" s="73">
        <f>H292*I292</f>
        <v>887.76</v>
      </c>
      <c r="K292" s="73">
        <f>L292-J292</f>
        <v>177.5519999999999</v>
      </c>
      <c r="L292" s="73">
        <f>J292*120/100</f>
        <v>1065.312</v>
      </c>
    </row>
    <row r="293" spans="1:12" ht="12.75">
      <c r="A293" s="64"/>
      <c r="B293" s="69" t="s">
        <v>166</v>
      </c>
      <c r="C293" s="75"/>
      <c r="D293" s="75"/>
      <c r="E293" s="76"/>
      <c r="F293" s="76"/>
      <c r="G293" s="74" t="s">
        <v>160</v>
      </c>
      <c r="H293" s="73">
        <v>419.22</v>
      </c>
      <c r="I293" s="81">
        <f>I288</f>
        <v>6.165</v>
      </c>
      <c r="J293" s="73">
        <f>H293*I293</f>
        <v>2584.4913</v>
      </c>
      <c r="K293" s="73">
        <f>L293-J293</f>
        <v>516.8982599999999</v>
      </c>
      <c r="L293" s="73">
        <f>J293*120/100</f>
        <v>3101.38956</v>
      </c>
    </row>
    <row r="294" spans="1:12" ht="12.75">
      <c r="A294" s="64"/>
      <c r="B294" s="69" t="s">
        <v>167</v>
      </c>
      <c r="C294" s="75"/>
      <c r="D294" s="75"/>
      <c r="E294" s="76"/>
      <c r="F294" s="76"/>
      <c r="G294" s="74" t="s">
        <v>160</v>
      </c>
      <c r="H294" s="73">
        <v>6.75</v>
      </c>
      <c r="I294" s="81">
        <f>I288</f>
        <v>6.165</v>
      </c>
      <c r="J294" s="73">
        <f>H294*I294</f>
        <v>41.61375</v>
      </c>
      <c r="K294" s="73">
        <f>L294-J294</f>
        <v>8.32275</v>
      </c>
      <c r="L294" s="73">
        <f>J294*120/100</f>
        <v>49.9365</v>
      </c>
    </row>
    <row r="295" spans="1:12" ht="12.75">
      <c r="A295" s="64"/>
      <c r="B295" s="34"/>
      <c r="C295" s="26"/>
      <c r="D295" s="26"/>
      <c r="E295" s="41"/>
      <c r="F295" s="41"/>
      <c r="G295" s="82"/>
      <c r="H295" s="83"/>
      <c r="I295" s="84"/>
      <c r="J295" s="83"/>
      <c r="K295" s="83"/>
      <c r="L295" s="83"/>
    </row>
    <row r="296" spans="1:12" ht="12.75">
      <c r="A296" s="64"/>
      <c r="B296" s="35" t="s">
        <v>174</v>
      </c>
      <c r="C296" s="26"/>
      <c r="D296" s="26"/>
      <c r="E296" s="41"/>
      <c r="F296" s="41"/>
      <c r="G296" s="82"/>
      <c r="H296" s="83"/>
      <c r="I296" s="84"/>
      <c r="J296" s="83"/>
      <c r="K296" s="83"/>
      <c r="L296" s="83"/>
    </row>
    <row r="297" spans="1:12" ht="12.75">
      <c r="A297" s="64"/>
      <c r="B297" s="69" t="s">
        <v>168</v>
      </c>
      <c r="C297" s="75"/>
      <c r="D297" s="75"/>
      <c r="E297" s="76"/>
      <c r="F297" s="76"/>
      <c r="G297" s="82"/>
      <c r="H297" s="83"/>
      <c r="I297" s="84"/>
      <c r="J297" s="88">
        <f>J277+J283+J288+J291</f>
        <v>3688.33455</v>
      </c>
      <c r="K297" s="88">
        <f>K277+K283+K288+K291</f>
        <v>737.6669100000004</v>
      </c>
      <c r="L297" s="88">
        <f>L277+L283+L288+L291</f>
        <v>4426.00146</v>
      </c>
    </row>
    <row r="298" spans="1:12" ht="12.75">
      <c r="A298" s="64"/>
      <c r="B298" s="69" t="s">
        <v>169</v>
      </c>
      <c r="C298" s="75"/>
      <c r="D298" s="75"/>
      <c r="E298" s="76"/>
      <c r="F298" s="76"/>
      <c r="G298" s="82"/>
      <c r="H298" s="83"/>
      <c r="I298" s="84"/>
      <c r="J298" s="73">
        <f>J277</f>
        <v>0</v>
      </c>
      <c r="K298" s="73">
        <f>K277</f>
        <v>0</v>
      </c>
      <c r="L298" s="73">
        <f>L277</f>
        <v>0</v>
      </c>
    </row>
    <row r="299" spans="1:12" ht="12.75">
      <c r="A299" s="64"/>
      <c r="B299" s="69" t="s">
        <v>170</v>
      </c>
      <c r="C299" s="75"/>
      <c r="D299" s="75"/>
      <c r="E299" s="76"/>
      <c r="F299" s="76"/>
      <c r="G299" s="82"/>
      <c r="H299" s="83"/>
      <c r="I299" s="84"/>
      <c r="J299" s="73">
        <f>J283</f>
        <v>0</v>
      </c>
      <c r="K299" s="73">
        <f>K283</f>
        <v>0</v>
      </c>
      <c r="L299" s="73">
        <f>L283</f>
        <v>0</v>
      </c>
    </row>
    <row r="300" spans="1:12" ht="12.75">
      <c r="A300" s="64"/>
      <c r="B300" s="69" t="s">
        <v>171</v>
      </c>
      <c r="C300" s="75"/>
      <c r="D300" s="75"/>
      <c r="E300" s="76"/>
      <c r="F300" s="76"/>
      <c r="G300" s="82"/>
      <c r="H300" s="83"/>
      <c r="I300" s="84"/>
      <c r="J300" s="73">
        <f>J291</f>
        <v>3513.86505</v>
      </c>
      <c r="K300" s="73">
        <f>K291</f>
        <v>702.7730100000003</v>
      </c>
      <c r="L300" s="73">
        <f>L291</f>
        <v>4216.63806</v>
      </c>
    </row>
    <row r="301" spans="1:12" ht="12.75">
      <c r="A301" s="64"/>
      <c r="B301" s="69" t="s">
        <v>173</v>
      </c>
      <c r="C301" s="75"/>
      <c r="D301" s="75"/>
      <c r="E301" s="76"/>
      <c r="F301" s="76"/>
      <c r="G301" s="82"/>
      <c r="H301" s="83"/>
      <c r="I301" s="84"/>
      <c r="J301" s="73">
        <f>J288</f>
        <v>174.4695</v>
      </c>
      <c r="K301" s="73">
        <f>K288</f>
        <v>34.8939</v>
      </c>
      <c r="L301" s="73">
        <f>L288</f>
        <v>209.3634</v>
      </c>
    </row>
    <row r="302" spans="1:6" ht="12.75">
      <c r="A302" s="86"/>
      <c r="B302" s="35"/>
      <c r="C302" s="77"/>
      <c r="D302" s="77"/>
      <c r="E302" s="41"/>
      <c r="F302" s="41"/>
    </row>
    <row r="303" spans="1:6" ht="12.75">
      <c r="A303" s="86"/>
      <c r="B303" s="35"/>
      <c r="C303" s="77"/>
      <c r="D303" s="77"/>
      <c r="E303" s="41"/>
      <c r="F303" s="41"/>
    </row>
    <row r="304" spans="1:6" ht="12.75">
      <c r="A304" s="86">
        <v>11</v>
      </c>
      <c r="B304" s="35" t="s">
        <v>84</v>
      </c>
      <c r="C304" s="77" t="s">
        <v>110</v>
      </c>
      <c r="D304" s="77" t="s">
        <v>175</v>
      </c>
      <c r="E304" s="41">
        <v>0</v>
      </c>
      <c r="F304" s="41">
        <v>4650</v>
      </c>
    </row>
    <row r="305" spans="1:10" ht="12.75">
      <c r="A305" s="64"/>
      <c r="B305" s="29"/>
      <c r="C305" s="29"/>
      <c r="D305" s="26"/>
      <c r="E305" s="26"/>
      <c r="F305" s="41"/>
      <c r="G305" s="41"/>
      <c r="I305" s="55"/>
      <c r="J305" s="80"/>
    </row>
    <row r="306" spans="1:6" ht="12.75">
      <c r="A306" s="64"/>
      <c r="B306" s="35" t="s">
        <v>153</v>
      </c>
      <c r="C306" s="77"/>
      <c r="D306" s="26"/>
      <c r="E306" s="41"/>
      <c r="F306" s="41"/>
    </row>
    <row r="307" spans="1:12" ht="12.75">
      <c r="A307" s="64"/>
      <c r="B307" s="69" t="s">
        <v>154</v>
      </c>
      <c r="C307" s="75"/>
      <c r="D307" s="75"/>
      <c r="E307" s="76"/>
      <c r="F307" s="76"/>
      <c r="G307" s="72"/>
      <c r="H307" s="72"/>
      <c r="J307" s="73">
        <f>J308+J309+J310</f>
        <v>0</v>
      </c>
      <c r="K307" s="73">
        <f>L307-J307</f>
        <v>0</v>
      </c>
      <c r="L307" s="73">
        <f>J307*120/100</f>
        <v>0</v>
      </c>
    </row>
    <row r="308" spans="1:12" ht="12.75">
      <c r="A308" s="64"/>
      <c r="B308" s="69" t="s">
        <v>155</v>
      </c>
      <c r="C308" s="75"/>
      <c r="D308" s="75"/>
      <c r="E308" s="76"/>
      <c r="F308" s="76"/>
      <c r="G308" s="74" t="s">
        <v>159</v>
      </c>
      <c r="H308" s="85"/>
      <c r="I308" s="81">
        <v>12</v>
      </c>
      <c r="J308" s="73">
        <f>H308*I308</f>
        <v>0</v>
      </c>
      <c r="K308" s="73">
        <f>L308-J308</f>
        <v>0</v>
      </c>
      <c r="L308" s="73">
        <f>J308*120/100</f>
        <v>0</v>
      </c>
    </row>
    <row r="309" spans="1:12" ht="12.75">
      <c r="A309" s="64"/>
      <c r="B309" s="69" t="s">
        <v>156</v>
      </c>
      <c r="C309" s="75"/>
      <c r="D309" s="75"/>
      <c r="E309" s="76"/>
      <c r="F309" s="76"/>
      <c r="G309" s="74" t="s">
        <v>160</v>
      </c>
      <c r="H309" s="85"/>
      <c r="I309" s="81">
        <f>F304/1000</f>
        <v>4.65</v>
      </c>
      <c r="J309" s="73">
        <f>H309*I309</f>
        <v>0</v>
      </c>
      <c r="K309" s="73">
        <f>L309-J309</f>
        <v>0</v>
      </c>
      <c r="L309" s="73">
        <f>J309*120/100</f>
        <v>0</v>
      </c>
    </row>
    <row r="310" spans="1:12" ht="12.75">
      <c r="A310" s="64"/>
      <c r="B310" s="69" t="s">
        <v>157</v>
      </c>
      <c r="C310" s="75"/>
      <c r="D310" s="75"/>
      <c r="E310" s="76"/>
      <c r="F310" s="76"/>
      <c r="G310" s="74" t="s">
        <v>160</v>
      </c>
      <c r="H310" s="85"/>
      <c r="I310" s="81">
        <f>E304/1000</f>
        <v>0</v>
      </c>
      <c r="J310" s="73">
        <f>H310*I310</f>
        <v>0</v>
      </c>
      <c r="K310" s="73">
        <f>L310-J310</f>
        <v>0</v>
      </c>
      <c r="L310" s="73">
        <f>J310*120/100</f>
        <v>0</v>
      </c>
    </row>
    <row r="311" spans="1:6" ht="12.75">
      <c r="A311" s="64"/>
      <c r="B311" s="29"/>
      <c r="C311" s="26"/>
      <c r="D311" s="26"/>
      <c r="E311" s="41"/>
      <c r="F311" s="41"/>
    </row>
    <row r="312" spans="1:6" ht="12.75">
      <c r="A312" s="64"/>
      <c r="B312" s="35" t="s">
        <v>161</v>
      </c>
      <c r="C312" s="77"/>
      <c r="D312" s="26"/>
      <c r="E312" s="41"/>
      <c r="F312" s="41"/>
    </row>
    <row r="313" spans="1:12" ht="12.75">
      <c r="A313" s="64"/>
      <c r="B313" s="69" t="s">
        <v>162</v>
      </c>
      <c r="C313" s="75"/>
      <c r="D313" s="75"/>
      <c r="E313" s="76"/>
      <c r="F313" s="76"/>
      <c r="G313" s="72"/>
      <c r="H313" s="72"/>
      <c r="J313" s="73">
        <f>J314+J315+J316</f>
        <v>0</v>
      </c>
      <c r="K313" s="73">
        <f>L313-J313</f>
        <v>0</v>
      </c>
      <c r="L313" s="73">
        <f>J313*120/100</f>
        <v>0</v>
      </c>
    </row>
    <row r="314" spans="1:12" ht="12.75">
      <c r="A314" s="64"/>
      <c r="B314" s="69" t="s">
        <v>155</v>
      </c>
      <c r="C314" s="75"/>
      <c r="D314" s="75"/>
      <c r="E314" s="76"/>
      <c r="F314" s="76"/>
      <c r="G314" s="74" t="s">
        <v>159</v>
      </c>
      <c r="H314" s="85"/>
      <c r="I314" s="81">
        <v>12</v>
      </c>
      <c r="J314" s="73">
        <f>H314*I314</f>
        <v>0</v>
      </c>
      <c r="K314" s="73">
        <f>L314-J314</f>
        <v>0</v>
      </c>
      <c r="L314" s="73">
        <f>J314*120/100</f>
        <v>0</v>
      </c>
    </row>
    <row r="315" spans="1:12" ht="12.75">
      <c r="A315" s="64"/>
      <c r="B315" s="69" t="s">
        <v>156</v>
      </c>
      <c r="C315" s="75"/>
      <c r="D315" s="75"/>
      <c r="E315" s="76"/>
      <c r="F315" s="76"/>
      <c r="G315" s="74" t="s">
        <v>160</v>
      </c>
      <c r="H315" s="85"/>
      <c r="I315" s="81">
        <f>F304/1000</f>
        <v>4.65</v>
      </c>
      <c r="J315" s="73">
        <f>H315*I315</f>
        <v>0</v>
      </c>
      <c r="K315" s="73">
        <f>L315-J315</f>
        <v>0</v>
      </c>
      <c r="L315" s="73">
        <f>J315*120/100</f>
        <v>0</v>
      </c>
    </row>
    <row r="316" spans="1:12" ht="12.75">
      <c r="A316" s="64"/>
      <c r="B316" s="69" t="s">
        <v>157</v>
      </c>
      <c r="C316" s="75"/>
      <c r="D316" s="75"/>
      <c r="E316" s="76"/>
      <c r="F316" s="76"/>
      <c r="G316" s="74" t="s">
        <v>160</v>
      </c>
      <c r="H316" s="85"/>
      <c r="I316" s="81">
        <f>E304/1000</f>
        <v>0</v>
      </c>
      <c r="J316" s="73">
        <f>H316*I316</f>
        <v>0</v>
      </c>
      <c r="K316" s="73">
        <f>L316-J316</f>
        <v>0</v>
      </c>
      <c r="L316" s="73">
        <f>J316*120/100</f>
        <v>0</v>
      </c>
    </row>
    <row r="317" spans="1:6" ht="12.75">
      <c r="A317" s="64"/>
      <c r="B317" s="29"/>
      <c r="C317" s="26"/>
      <c r="D317" s="26"/>
      <c r="E317" s="41"/>
      <c r="F317" s="41"/>
    </row>
    <row r="318" spans="1:12" ht="12.75">
      <c r="A318" s="64"/>
      <c r="B318" s="78" t="s">
        <v>163</v>
      </c>
      <c r="C318" s="75"/>
      <c r="D318" s="75"/>
      <c r="E318" s="76"/>
      <c r="F318" s="76"/>
      <c r="G318" s="68"/>
      <c r="H318" s="73">
        <v>28.3</v>
      </c>
      <c r="I318" s="81">
        <f>E304/1000+F304/1000</f>
        <v>4.65</v>
      </c>
      <c r="J318" s="73">
        <f>H318*I318</f>
        <v>131.59500000000003</v>
      </c>
      <c r="K318" s="73">
        <f>L318-J318</f>
        <v>26.319000000000017</v>
      </c>
      <c r="L318" s="73">
        <f>J318*120/100</f>
        <v>157.91400000000004</v>
      </c>
    </row>
    <row r="319" spans="1:6" ht="12.75">
      <c r="A319" s="64"/>
      <c r="B319" s="29"/>
      <c r="C319" s="26"/>
      <c r="D319" s="26"/>
      <c r="E319" s="41"/>
      <c r="F319" s="41"/>
    </row>
    <row r="320" spans="1:6" ht="12.75">
      <c r="A320" s="64"/>
      <c r="B320" s="35" t="s">
        <v>172</v>
      </c>
      <c r="C320" s="77"/>
      <c r="D320" s="26"/>
      <c r="E320" s="41"/>
      <c r="F320" s="41"/>
    </row>
    <row r="321" spans="1:12" ht="12.75">
      <c r="A321" s="64"/>
      <c r="B321" s="69" t="s">
        <v>164</v>
      </c>
      <c r="C321" s="75"/>
      <c r="D321" s="75"/>
      <c r="E321" s="76"/>
      <c r="F321" s="76"/>
      <c r="G321" s="72"/>
      <c r="H321" s="72"/>
      <c r="J321" s="73">
        <f>J322+J323+J324</f>
        <v>2650.3605000000002</v>
      </c>
      <c r="K321" s="73">
        <f>L321-J321</f>
        <v>530.0720999999999</v>
      </c>
      <c r="L321" s="73">
        <f>J321*120/100</f>
        <v>3180.4326</v>
      </c>
    </row>
    <row r="322" spans="1:12" ht="12.75">
      <c r="A322" s="64"/>
      <c r="B322" s="69" t="s">
        <v>165</v>
      </c>
      <c r="C322" s="75"/>
      <c r="D322" s="75"/>
      <c r="E322" s="76"/>
      <c r="F322" s="76"/>
      <c r="G322" s="74" t="s">
        <v>160</v>
      </c>
      <c r="H322" s="73">
        <v>144</v>
      </c>
      <c r="I322" s="81">
        <f>I318</f>
        <v>4.65</v>
      </c>
      <c r="J322" s="73">
        <f>H322*I322</f>
        <v>669.6</v>
      </c>
      <c r="K322" s="73">
        <f>L322-J322</f>
        <v>133.91999999999996</v>
      </c>
      <c r="L322" s="73">
        <f>J322*120/100</f>
        <v>803.52</v>
      </c>
    </row>
    <row r="323" spans="1:12" ht="12.75">
      <c r="A323" s="64"/>
      <c r="B323" s="69" t="s">
        <v>166</v>
      </c>
      <c r="C323" s="75"/>
      <c r="D323" s="75"/>
      <c r="E323" s="76"/>
      <c r="F323" s="76"/>
      <c r="G323" s="74" t="s">
        <v>160</v>
      </c>
      <c r="H323" s="73">
        <v>419.22</v>
      </c>
      <c r="I323" s="81">
        <f>I318</f>
        <v>4.65</v>
      </c>
      <c r="J323" s="73">
        <f>H323*I323</f>
        <v>1949.3730000000003</v>
      </c>
      <c r="K323" s="73">
        <f>L323-J323</f>
        <v>389.8746000000003</v>
      </c>
      <c r="L323" s="73">
        <f>J323*120/100</f>
        <v>2339.2476000000006</v>
      </c>
    </row>
    <row r="324" spans="1:12" ht="12.75">
      <c r="A324" s="64"/>
      <c r="B324" s="69" t="s">
        <v>167</v>
      </c>
      <c r="C324" s="75"/>
      <c r="D324" s="75"/>
      <c r="E324" s="76"/>
      <c r="F324" s="76"/>
      <c r="G324" s="74" t="s">
        <v>160</v>
      </c>
      <c r="H324" s="73">
        <v>6.75</v>
      </c>
      <c r="I324" s="81">
        <f>I318</f>
        <v>4.65</v>
      </c>
      <c r="J324" s="73">
        <f>H324*I324</f>
        <v>31.387500000000003</v>
      </c>
      <c r="K324" s="73">
        <f>L324-J324</f>
        <v>6.277500000000003</v>
      </c>
      <c r="L324" s="73">
        <f>J324*120/100</f>
        <v>37.665000000000006</v>
      </c>
    </row>
    <row r="325" spans="1:12" ht="12.75">
      <c r="A325" s="64"/>
      <c r="B325" s="34"/>
      <c r="C325" s="26"/>
      <c r="D325" s="26"/>
      <c r="E325" s="41"/>
      <c r="F325" s="41"/>
      <c r="G325" s="82"/>
      <c r="H325" s="83"/>
      <c r="I325" s="84"/>
      <c r="J325" s="83"/>
      <c r="K325" s="83"/>
      <c r="L325" s="83"/>
    </row>
    <row r="326" spans="1:12" ht="12.75">
      <c r="A326" s="64"/>
      <c r="B326" s="35" t="s">
        <v>174</v>
      </c>
      <c r="C326" s="26"/>
      <c r="D326" s="26"/>
      <c r="E326" s="41"/>
      <c r="F326" s="41"/>
      <c r="G326" s="82"/>
      <c r="H326" s="83"/>
      <c r="I326" s="84"/>
      <c r="J326" s="83"/>
      <c r="K326" s="83"/>
      <c r="L326" s="83"/>
    </row>
    <row r="327" spans="1:12" ht="12.75">
      <c r="A327" s="64"/>
      <c r="B327" s="69" t="s">
        <v>168</v>
      </c>
      <c r="C327" s="75"/>
      <c r="D327" s="75"/>
      <c r="E327" s="76"/>
      <c r="F327" s="76"/>
      <c r="G327" s="82"/>
      <c r="H327" s="83"/>
      <c r="I327" s="84"/>
      <c r="J327" s="88">
        <f>J307+J313+J318+J321</f>
        <v>2781.9555</v>
      </c>
      <c r="K327" s="88">
        <f>K307+K313+K318+K321</f>
        <v>556.3910999999998</v>
      </c>
      <c r="L327" s="88">
        <f>L307+L313+L318+L321</f>
        <v>3338.3466000000003</v>
      </c>
    </row>
    <row r="328" spans="1:12" ht="12.75">
      <c r="A328" s="64"/>
      <c r="B328" s="69" t="s">
        <v>169</v>
      </c>
      <c r="C328" s="75"/>
      <c r="D328" s="75"/>
      <c r="E328" s="76"/>
      <c r="F328" s="76"/>
      <c r="G328" s="82"/>
      <c r="H328" s="83"/>
      <c r="I328" s="84"/>
      <c r="J328" s="73">
        <f>J307</f>
        <v>0</v>
      </c>
      <c r="K328" s="73">
        <f>K307</f>
        <v>0</v>
      </c>
      <c r="L328" s="73">
        <f>L307</f>
        <v>0</v>
      </c>
    </row>
    <row r="329" spans="1:12" ht="12.75">
      <c r="A329" s="64"/>
      <c r="B329" s="69" t="s">
        <v>170</v>
      </c>
      <c r="C329" s="75"/>
      <c r="D329" s="75"/>
      <c r="E329" s="76"/>
      <c r="F329" s="76"/>
      <c r="G329" s="82"/>
      <c r="H329" s="83"/>
      <c r="I329" s="84"/>
      <c r="J329" s="73">
        <f>J313</f>
        <v>0</v>
      </c>
      <c r="K329" s="73">
        <f>K313</f>
        <v>0</v>
      </c>
      <c r="L329" s="73">
        <f>L313</f>
        <v>0</v>
      </c>
    </row>
    <row r="330" spans="1:12" ht="12.75">
      <c r="A330" s="64"/>
      <c r="B330" s="69" t="s">
        <v>171</v>
      </c>
      <c r="C330" s="75"/>
      <c r="D330" s="75"/>
      <c r="E330" s="76"/>
      <c r="F330" s="76"/>
      <c r="G330" s="82"/>
      <c r="H330" s="83"/>
      <c r="I330" s="84"/>
      <c r="J330" s="73">
        <f>J321</f>
        <v>2650.3605000000002</v>
      </c>
      <c r="K330" s="73">
        <f>K321</f>
        <v>530.0720999999999</v>
      </c>
      <c r="L330" s="73">
        <f>L321</f>
        <v>3180.4326</v>
      </c>
    </row>
    <row r="331" spans="1:12" ht="12.75">
      <c r="A331" s="64"/>
      <c r="B331" s="69" t="s">
        <v>173</v>
      </c>
      <c r="C331" s="75"/>
      <c r="D331" s="75"/>
      <c r="E331" s="76"/>
      <c r="F331" s="76"/>
      <c r="G331" s="82"/>
      <c r="H331" s="83"/>
      <c r="I331" s="84"/>
      <c r="J331" s="73">
        <f>J318</f>
        <v>131.59500000000003</v>
      </c>
      <c r="K331" s="73">
        <f>K318</f>
        <v>26.319000000000017</v>
      </c>
      <c r="L331" s="73">
        <f>L318</f>
        <v>157.91400000000004</v>
      </c>
    </row>
    <row r="332" spans="1:6" ht="12.75">
      <c r="A332" s="86"/>
      <c r="B332" s="35"/>
      <c r="C332" s="77"/>
      <c r="D332" s="77"/>
      <c r="E332" s="41"/>
      <c r="F332" s="41"/>
    </row>
    <row r="333" spans="1:6" ht="12.75">
      <c r="A333" s="86"/>
      <c r="B333" s="35"/>
      <c r="C333" s="77"/>
      <c r="D333" s="77"/>
      <c r="E333" s="41"/>
      <c r="F333" s="41"/>
    </row>
    <row r="334" spans="1:6" ht="12.75">
      <c r="A334" s="86">
        <v>12</v>
      </c>
      <c r="B334" s="35" t="s">
        <v>85</v>
      </c>
      <c r="C334" s="77" t="s">
        <v>110</v>
      </c>
      <c r="D334" s="77" t="s">
        <v>175</v>
      </c>
      <c r="E334" s="41">
        <v>0</v>
      </c>
      <c r="F334" s="41">
        <v>4889</v>
      </c>
    </row>
    <row r="335" spans="1:10" ht="12.75">
      <c r="A335" s="64"/>
      <c r="B335" s="29"/>
      <c r="C335" s="29"/>
      <c r="D335" s="26"/>
      <c r="E335" s="26"/>
      <c r="F335" s="41"/>
      <c r="G335" s="41"/>
      <c r="I335" s="55"/>
      <c r="J335" s="80"/>
    </row>
    <row r="336" spans="1:6" ht="12.75">
      <c r="A336" s="64"/>
      <c r="B336" s="35" t="s">
        <v>153</v>
      </c>
      <c r="C336" s="77"/>
      <c r="D336" s="26"/>
      <c r="E336" s="41"/>
      <c r="F336" s="41"/>
    </row>
    <row r="337" spans="1:12" ht="12.75">
      <c r="A337" s="64"/>
      <c r="B337" s="69" t="s">
        <v>154</v>
      </c>
      <c r="C337" s="75"/>
      <c r="D337" s="75"/>
      <c r="E337" s="76"/>
      <c r="F337" s="76"/>
      <c r="G337" s="72"/>
      <c r="H337" s="72"/>
      <c r="J337" s="73">
        <f>J338+J339+J340</f>
        <v>0</v>
      </c>
      <c r="K337" s="73">
        <f>L337-J337</f>
        <v>0</v>
      </c>
      <c r="L337" s="73">
        <f>J337*120/100</f>
        <v>0</v>
      </c>
    </row>
    <row r="338" spans="1:12" ht="12.75">
      <c r="A338" s="64"/>
      <c r="B338" s="69" t="s">
        <v>155</v>
      </c>
      <c r="C338" s="75"/>
      <c r="D338" s="75"/>
      <c r="E338" s="76"/>
      <c r="F338" s="76"/>
      <c r="G338" s="74" t="s">
        <v>159</v>
      </c>
      <c r="H338" s="85"/>
      <c r="I338" s="81">
        <v>12</v>
      </c>
      <c r="J338" s="73">
        <f>H338*I338</f>
        <v>0</v>
      </c>
      <c r="K338" s="73">
        <f>L338-J338</f>
        <v>0</v>
      </c>
      <c r="L338" s="73">
        <f>J338*120/100</f>
        <v>0</v>
      </c>
    </row>
    <row r="339" spans="1:12" ht="12.75">
      <c r="A339" s="64"/>
      <c r="B339" s="69" t="s">
        <v>156</v>
      </c>
      <c r="C339" s="75"/>
      <c r="D339" s="75"/>
      <c r="E339" s="76"/>
      <c r="F339" s="76"/>
      <c r="G339" s="74" t="s">
        <v>160</v>
      </c>
      <c r="H339" s="85"/>
      <c r="I339" s="81">
        <f>F334/1000</f>
        <v>4.889</v>
      </c>
      <c r="J339" s="73">
        <f>H339*I339</f>
        <v>0</v>
      </c>
      <c r="K339" s="73">
        <f>L339-J339</f>
        <v>0</v>
      </c>
      <c r="L339" s="73">
        <f>J339*120/100</f>
        <v>0</v>
      </c>
    </row>
    <row r="340" spans="1:12" ht="12.75">
      <c r="A340" s="64"/>
      <c r="B340" s="69" t="s">
        <v>157</v>
      </c>
      <c r="C340" s="75"/>
      <c r="D340" s="75"/>
      <c r="E340" s="76"/>
      <c r="F340" s="76"/>
      <c r="G340" s="74" t="s">
        <v>160</v>
      </c>
      <c r="H340" s="85"/>
      <c r="I340" s="81">
        <f>E334/1000</f>
        <v>0</v>
      </c>
      <c r="J340" s="73">
        <f>H340*I340</f>
        <v>0</v>
      </c>
      <c r="K340" s="73">
        <f>L340-J340</f>
        <v>0</v>
      </c>
      <c r="L340" s="73">
        <f>J340*120/100</f>
        <v>0</v>
      </c>
    </row>
    <row r="341" spans="1:6" ht="12.75">
      <c r="A341" s="64"/>
      <c r="B341" s="29"/>
      <c r="C341" s="26"/>
      <c r="D341" s="26"/>
      <c r="E341" s="41"/>
      <c r="F341" s="41"/>
    </row>
    <row r="342" spans="1:6" ht="12.75">
      <c r="A342" s="64"/>
      <c r="B342" s="35" t="s">
        <v>161</v>
      </c>
      <c r="C342" s="77"/>
      <c r="D342" s="26"/>
      <c r="E342" s="41"/>
      <c r="F342" s="41"/>
    </row>
    <row r="343" spans="1:12" ht="12.75">
      <c r="A343" s="64"/>
      <c r="B343" s="69" t="s">
        <v>162</v>
      </c>
      <c r="C343" s="75"/>
      <c r="D343" s="75"/>
      <c r="E343" s="76"/>
      <c r="F343" s="76"/>
      <c r="G343" s="72"/>
      <c r="H343" s="72"/>
      <c r="J343" s="73">
        <f>J344+J345+J346</f>
        <v>0</v>
      </c>
      <c r="K343" s="73">
        <f>L343-J343</f>
        <v>0</v>
      </c>
      <c r="L343" s="73">
        <f>J343*120/100</f>
        <v>0</v>
      </c>
    </row>
    <row r="344" spans="1:12" ht="12.75">
      <c r="A344" s="64"/>
      <c r="B344" s="69" t="s">
        <v>155</v>
      </c>
      <c r="C344" s="75"/>
      <c r="D344" s="75"/>
      <c r="E344" s="76"/>
      <c r="F344" s="76"/>
      <c r="G344" s="74" t="s">
        <v>159</v>
      </c>
      <c r="H344" s="85"/>
      <c r="I344" s="81">
        <v>12</v>
      </c>
      <c r="J344" s="73">
        <f>H344*I344</f>
        <v>0</v>
      </c>
      <c r="K344" s="73">
        <f>L344-J344</f>
        <v>0</v>
      </c>
      <c r="L344" s="73">
        <f>J344*120/100</f>
        <v>0</v>
      </c>
    </row>
    <row r="345" spans="1:12" ht="12.75">
      <c r="A345" s="64"/>
      <c r="B345" s="69" t="s">
        <v>156</v>
      </c>
      <c r="C345" s="75"/>
      <c r="D345" s="75"/>
      <c r="E345" s="76"/>
      <c r="F345" s="76"/>
      <c r="G345" s="74" t="s">
        <v>160</v>
      </c>
      <c r="H345" s="85"/>
      <c r="I345" s="81">
        <f>F334/1000</f>
        <v>4.889</v>
      </c>
      <c r="J345" s="73">
        <f>H345*I345</f>
        <v>0</v>
      </c>
      <c r="K345" s="73">
        <f>L345-J345</f>
        <v>0</v>
      </c>
      <c r="L345" s="73">
        <f>J345*120/100</f>
        <v>0</v>
      </c>
    </row>
    <row r="346" spans="1:12" ht="12.75">
      <c r="A346" s="64"/>
      <c r="B346" s="69" t="s">
        <v>157</v>
      </c>
      <c r="C346" s="75"/>
      <c r="D346" s="75"/>
      <c r="E346" s="76"/>
      <c r="F346" s="76"/>
      <c r="G346" s="74" t="s">
        <v>160</v>
      </c>
      <c r="H346" s="85"/>
      <c r="I346" s="81">
        <f>E334/1000</f>
        <v>0</v>
      </c>
      <c r="J346" s="73">
        <f>H346*I346</f>
        <v>0</v>
      </c>
      <c r="K346" s="73">
        <f>L346-J346</f>
        <v>0</v>
      </c>
      <c r="L346" s="73">
        <f>J346*120/100</f>
        <v>0</v>
      </c>
    </row>
    <row r="347" spans="1:6" ht="12.75">
      <c r="A347" s="64"/>
      <c r="B347" s="29"/>
      <c r="C347" s="26"/>
      <c r="D347" s="26"/>
      <c r="E347" s="41"/>
      <c r="F347" s="41"/>
    </row>
    <row r="348" spans="1:12" ht="12.75">
      <c r="A348" s="64"/>
      <c r="B348" s="78" t="s">
        <v>163</v>
      </c>
      <c r="C348" s="75"/>
      <c r="D348" s="75"/>
      <c r="E348" s="76"/>
      <c r="F348" s="76"/>
      <c r="G348" s="68"/>
      <c r="H348" s="73">
        <v>28.3</v>
      </c>
      <c r="I348" s="81">
        <f>E334/1000+F334/1000</f>
        <v>4.889</v>
      </c>
      <c r="J348" s="73">
        <f>H348*I348</f>
        <v>138.3587</v>
      </c>
      <c r="K348" s="73">
        <f>L348-J348</f>
        <v>27.671740000000028</v>
      </c>
      <c r="L348" s="73">
        <f>J348*120/100</f>
        <v>166.03044000000003</v>
      </c>
    </row>
    <row r="349" spans="1:6" ht="12.75">
      <c r="A349" s="64"/>
      <c r="B349" s="29"/>
      <c r="C349" s="26"/>
      <c r="D349" s="26"/>
      <c r="E349" s="41"/>
      <c r="F349" s="41"/>
    </row>
    <row r="350" spans="1:6" ht="12.75">
      <c r="A350" s="64"/>
      <c r="B350" s="35" t="s">
        <v>172</v>
      </c>
      <c r="C350" s="77"/>
      <c r="D350" s="26"/>
      <c r="E350" s="41"/>
      <c r="F350" s="41"/>
    </row>
    <row r="351" spans="1:12" ht="12.75">
      <c r="A351" s="64"/>
      <c r="B351" s="69" t="s">
        <v>164</v>
      </c>
      <c r="C351" s="75"/>
      <c r="D351" s="75"/>
      <c r="E351" s="76"/>
      <c r="F351" s="76"/>
      <c r="G351" s="72"/>
      <c r="H351" s="72"/>
      <c r="J351" s="73">
        <f>J352+J353+J354</f>
        <v>2786.5833300000004</v>
      </c>
      <c r="K351" s="73">
        <f>L351-J351</f>
        <v>557.3166660000002</v>
      </c>
      <c r="L351" s="73">
        <f>J351*120/100</f>
        <v>3343.8999960000006</v>
      </c>
    </row>
    <row r="352" spans="1:12" ht="12.75">
      <c r="A352" s="64"/>
      <c r="B352" s="69" t="s">
        <v>165</v>
      </c>
      <c r="C352" s="75"/>
      <c r="D352" s="75"/>
      <c r="E352" s="76"/>
      <c r="F352" s="76"/>
      <c r="G352" s="74" t="s">
        <v>160</v>
      </c>
      <c r="H352" s="73">
        <v>144</v>
      </c>
      <c r="I352" s="81">
        <f>I348</f>
        <v>4.889</v>
      </c>
      <c r="J352" s="73">
        <f>H352*I352</f>
        <v>704.0160000000001</v>
      </c>
      <c r="K352" s="73">
        <f>L352-J352</f>
        <v>140.80320000000006</v>
      </c>
      <c r="L352" s="73">
        <f>J352*120/100</f>
        <v>844.8192000000001</v>
      </c>
    </row>
    <row r="353" spans="1:12" ht="12.75">
      <c r="A353" s="64"/>
      <c r="B353" s="69" t="s">
        <v>166</v>
      </c>
      <c r="C353" s="75"/>
      <c r="D353" s="75"/>
      <c r="E353" s="76"/>
      <c r="F353" s="76"/>
      <c r="G353" s="74" t="s">
        <v>160</v>
      </c>
      <c r="H353" s="73">
        <v>419.22</v>
      </c>
      <c r="I353" s="81">
        <f>I348</f>
        <v>4.889</v>
      </c>
      <c r="J353" s="73">
        <f>H353*I353</f>
        <v>2049.56658</v>
      </c>
      <c r="K353" s="73">
        <f>L353-J353</f>
        <v>409.9133160000001</v>
      </c>
      <c r="L353" s="73">
        <f>J353*120/100</f>
        <v>2459.4798960000003</v>
      </c>
    </row>
    <row r="354" spans="1:12" ht="12.75">
      <c r="A354" s="64"/>
      <c r="B354" s="69" t="s">
        <v>167</v>
      </c>
      <c r="C354" s="75"/>
      <c r="D354" s="75"/>
      <c r="E354" s="76"/>
      <c r="F354" s="76"/>
      <c r="G354" s="74" t="s">
        <v>160</v>
      </c>
      <c r="H354" s="73">
        <v>6.75</v>
      </c>
      <c r="I354" s="81">
        <f>I348</f>
        <v>4.889</v>
      </c>
      <c r="J354" s="73">
        <f>H354*I354</f>
        <v>33.000750000000004</v>
      </c>
      <c r="K354" s="73">
        <f>L354-J354</f>
        <v>6.600149999999999</v>
      </c>
      <c r="L354" s="73">
        <f>J354*120/100</f>
        <v>39.6009</v>
      </c>
    </row>
    <row r="355" spans="1:12" ht="12.75">
      <c r="A355" s="64"/>
      <c r="B355" s="34"/>
      <c r="C355" s="26"/>
      <c r="D355" s="26"/>
      <c r="E355" s="41"/>
      <c r="F355" s="41"/>
      <c r="G355" s="82"/>
      <c r="H355" s="83"/>
      <c r="I355" s="84"/>
      <c r="J355" s="83"/>
      <c r="K355" s="83"/>
      <c r="L355" s="83"/>
    </row>
    <row r="356" spans="1:12" ht="12.75">
      <c r="A356" s="64"/>
      <c r="B356" s="35" t="s">
        <v>174</v>
      </c>
      <c r="C356" s="26"/>
      <c r="D356" s="26"/>
      <c r="E356" s="41"/>
      <c r="F356" s="41"/>
      <c r="G356" s="82"/>
      <c r="H356" s="83"/>
      <c r="I356" s="84"/>
      <c r="J356" s="83"/>
      <c r="K356" s="83"/>
      <c r="L356" s="83"/>
    </row>
    <row r="357" spans="1:12" ht="12.75">
      <c r="A357" s="64"/>
      <c r="B357" s="69" t="s">
        <v>168</v>
      </c>
      <c r="C357" s="75"/>
      <c r="D357" s="75"/>
      <c r="E357" s="76"/>
      <c r="F357" s="76"/>
      <c r="G357" s="82"/>
      <c r="H357" s="83"/>
      <c r="I357" s="84"/>
      <c r="J357" s="88">
        <f>J337+J343+J348+J351</f>
        <v>2924.94203</v>
      </c>
      <c r="K357" s="88">
        <f>K337+K343+K348+K351</f>
        <v>584.9884060000002</v>
      </c>
      <c r="L357" s="88">
        <f>L337+L343+L348+L351</f>
        <v>3509.9304360000006</v>
      </c>
    </row>
    <row r="358" spans="1:12" ht="12.75">
      <c r="A358" s="64"/>
      <c r="B358" s="69" t="s">
        <v>169</v>
      </c>
      <c r="C358" s="75"/>
      <c r="D358" s="75"/>
      <c r="E358" s="76"/>
      <c r="F358" s="76"/>
      <c r="G358" s="82"/>
      <c r="H358" s="83"/>
      <c r="I358" s="84"/>
      <c r="J358" s="73">
        <f>J337</f>
        <v>0</v>
      </c>
      <c r="K358" s="73">
        <f>K337</f>
        <v>0</v>
      </c>
      <c r="L358" s="73">
        <f>L337</f>
        <v>0</v>
      </c>
    </row>
    <row r="359" spans="1:12" ht="12.75">
      <c r="A359" s="64"/>
      <c r="B359" s="69" t="s">
        <v>170</v>
      </c>
      <c r="C359" s="75"/>
      <c r="D359" s="75"/>
      <c r="E359" s="76"/>
      <c r="F359" s="76"/>
      <c r="G359" s="82"/>
      <c r="H359" s="83"/>
      <c r="I359" s="84"/>
      <c r="J359" s="73">
        <f>J343</f>
        <v>0</v>
      </c>
      <c r="K359" s="73">
        <f>K343</f>
        <v>0</v>
      </c>
      <c r="L359" s="73">
        <f>L343</f>
        <v>0</v>
      </c>
    </row>
    <row r="360" spans="1:12" ht="12.75">
      <c r="A360" s="64"/>
      <c r="B360" s="69" t="s">
        <v>171</v>
      </c>
      <c r="C360" s="75"/>
      <c r="D360" s="75"/>
      <c r="E360" s="76"/>
      <c r="F360" s="76"/>
      <c r="G360" s="82"/>
      <c r="H360" s="83"/>
      <c r="I360" s="84"/>
      <c r="J360" s="73">
        <f>J351</f>
        <v>2786.5833300000004</v>
      </c>
      <c r="K360" s="73">
        <f>K351</f>
        <v>557.3166660000002</v>
      </c>
      <c r="L360" s="73">
        <f>L351</f>
        <v>3343.8999960000006</v>
      </c>
    </row>
    <row r="361" spans="1:12" ht="13.5" customHeight="1">
      <c r="A361" s="64"/>
      <c r="B361" s="69" t="s">
        <v>173</v>
      </c>
      <c r="C361" s="75"/>
      <c r="D361" s="75"/>
      <c r="E361" s="76"/>
      <c r="F361" s="76"/>
      <c r="G361" s="82"/>
      <c r="H361" s="83"/>
      <c r="I361" s="84"/>
      <c r="J361" s="73">
        <f>J348</f>
        <v>138.3587</v>
      </c>
      <c r="K361" s="73">
        <f>K348</f>
        <v>27.671740000000028</v>
      </c>
      <c r="L361" s="73">
        <f>L348</f>
        <v>166.03044000000003</v>
      </c>
    </row>
    <row r="362" spans="1:6" ht="12.75">
      <c r="A362" s="86"/>
      <c r="B362" s="35"/>
      <c r="C362" s="77"/>
      <c r="D362" s="77"/>
      <c r="E362" s="41"/>
      <c r="F362" s="41"/>
    </row>
    <row r="363" spans="1:6" ht="12.75">
      <c r="A363" s="86"/>
      <c r="B363" s="35"/>
      <c r="C363" s="77"/>
      <c r="D363" s="77"/>
      <c r="E363" s="41"/>
      <c r="F363" s="41"/>
    </row>
    <row r="364" spans="1:6" ht="12.75">
      <c r="A364" s="86">
        <v>13</v>
      </c>
      <c r="B364" s="35" t="s">
        <v>86</v>
      </c>
      <c r="C364" s="77" t="s">
        <v>121</v>
      </c>
      <c r="D364" s="77" t="s">
        <v>178</v>
      </c>
      <c r="E364" s="41">
        <v>2974</v>
      </c>
      <c r="F364" s="41">
        <v>11</v>
      </c>
    </row>
    <row r="365" spans="1:10" ht="12.75">
      <c r="A365" s="64"/>
      <c r="B365" s="29"/>
      <c r="C365" s="29"/>
      <c r="D365" s="26"/>
      <c r="E365" s="26"/>
      <c r="F365" s="41"/>
      <c r="G365" s="41"/>
      <c r="I365" s="55"/>
      <c r="J365" s="80"/>
    </row>
    <row r="366" spans="1:6" ht="12.75">
      <c r="A366" s="64"/>
      <c r="B366" s="35" t="s">
        <v>153</v>
      </c>
      <c r="C366" s="77"/>
      <c r="D366" s="26"/>
      <c r="E366" s="41"/>
      <c r="F366" s="41"/>
    </row>
    <row r="367" spans="1:12" ht="12.75">
      <c r="A367" s="64"/>
      <c r="B367" s="69" t="s">
        <v>154</v>
      </c>
      <c r="C367" s="75"/>
      <c r="D367" s="75"/>
      <c r="E367" s="76"/>
      <c r="F367" s="76"/>
      <c r="G367" s="72"/>
      <c r="H367" s="72"/>
      <c r="J367" s="73">
        <f>J368+J369+J370</f>
        <v>0</v>
      </c>
      <c r="K367" s="73">
        <f>L367-J367</f>
        <v>0</v>
      </c>
      <c r="L367" s="73">
        <f>J367*120/100</f>
        <v>0</v>
      </c>
    </row>
    <row r="368" spans="1:12" ht="12.75">
      <c r="A368" s="64"/>
      <c r="B368" s="69" t="s">
        <v>155</v>
      </c>
      <c r="C368" s="75"/>
      <c r="D368" s="75"/>
      <c r="E368" s="76"/>
      <c r="F368" s="76"/>
      <c r="G368" s="74" t="s">
        <v>159</v>
      </c>
      <c r="H368" s="85"/>
      <c r="I368" s="81">
        <v>12</v>
      </c>
      <c r="J368" s="73">
        <f>H368*I368</f>
        <v>0</v>
      </c>
      <c r="K368" s="73">
        <f>L368-J368</f>
        <v>0</v>
      </c>
      <c r="L368" s="73">
        <f>J368*120/100</f>
        <v>0</v>
      </c>
    </row>
    <row r="369" spans="1:12" ht="12.75">
      <c r="A369" s="64"/>
      <c r="B369" s="69" t="s">
        <v>156</v>
      </c>
      <c r="C369" s="75"/>
      <c r="D369" s="75"/>
      <c r="E369" s="76"/>
      <c r="F369" s="76"/>
      <c r="G369" s="74" t="s">
        <v>160</v>
      </c>
      <c r="H369" s="85"/>
      <c r="I369" s="81">
        <f>F364/1000</f>
        <v>0.011</v>
      </c>
      <c r="J369" s="73">
        <f>H369*I369</f>
        <v>0</v>
      </c>
      <c r="K369" s="73">
        <f>L369-J369</f>
        <v>0</v>
      </c>
      <c r="L369" s="73">
        <f>J369*120/100</f>
        <v>0</v>
      </c>
    </row>
    <row r="370" spans="1:12" ht="12.75">
      <c r="A370" s="64"/>
      <c r="B370" s="69" t="s">
        <v>157</v>
      </c>
      <c r="C370" s="75"/>
      <c r="D370" s="75"/>
      <c r="E370" s="76"/>
      <c r="F370" s="76"/>
      <c r="G370" s="74" t="s">
        <v>160</v>
      </c>
      <c r="H370" s="85"/>
      <c r="I370" s="81">
        <f>E364/1000</f>
        <v>2.974</v>
      </c>
      <c r="J370" s="73">
        <f>H370*I370</f>
        <v>0</v>
      </c>
      <c r="K370" s="73">
        <f>L370-J370</f>
        <v>0</v>
      </c>
      <c r="L370" s="73">
        <f>J370*120/100</f>
        <v>0</v>
      </c>
    </row>
    <row r="371" spans="1:6" ht="12.75">
      <c r="A371" s="64"/>
      <c r="B371" s="29"/>
      <c r="C371" s="26"/>
      <c r="D371" s="26"/>
      <c r="E371" s="41"/>
      <c r="F371" s="41"/>
    </row>
    <row r="372" spans="1:6" ht="12.75">
      <c r="A372" s="64"/>
      <c r="B372" s="35" t="s">
        <v>161</v>
      </c>
      <c r="C372" s="77"/>
      <c r="D372" s="26"/>
      <c r="E372" s="41"/>
      <c r="F372" s="41"/>
    </row>
    <row r="373" spans="1:12" ht="12.75">
      <c r="A373" s="64"/>
      <c r="B373" s="69" t="s">
        <v>162</v>
      </c>
      <c r="C373" s="75"/>
      <c r="D373" s="75"/>
      <c r="E373" s="76"/>
      <c r="F373" s="76"/>
      <c r="G373" s="72"/>
      <c r="H373" s="72"/>
      <c r="J373" s="73">
        <f>J374+J375+J376</f>
        <v>0</v>
      </c>
      <c r="K373" s="73">
        <f>L373-J373</f>
        <v>0</v>
      </c>
      <c r="L373" s="73">
        <f>J373*120/100</f>
        <v>0</v>
      </c>
    </row>
    <row r="374" spans="1:12" ht="12.75">
      <c r="A374" s="64"/>
      <c r="B374" s="69" t="s">
        <v>155</v>
      </c>
      <c r="C374" s="75"/>
      <c r="D374" s="75"/>
      <c r="E374" s="76"/>
      <c r="F374" s="76"/>
      <c r="G374" s="74" t="s">
        <v>159</v>
      </c>
      <c r="H374" s="85"/>
      <c r="I374" s="81">
        <v>12</v>
      </c>
      <c r="J374" s="73">
        <f>H374*I374</f>
        <v>0</v>
      </c>
      <c r="K374" s="73">
        <f>L374-J374</f>
        <v>0</v>
      </c>
      <c r="L374" s="73">
        <f>J374*120/100</f>
        <v>0</v>
      </c>
    </row>
    <row r="375" spans="1:12" ht="12.75">
      <c r="A375" s="64"/>
      <c r="B375" s="69" t="s">
        <v>156</v>
      </c>
      <c r="C375" s="75"/>
      <c r="D375" s="75"/>
      <c r="E375" s="76"/>
      <c r="F375" s="76"/>
      <c r="G375" s="74" t="s">
        <v>160</v>
      </c>
      <c r="H375" s="85"/>
      <c r="I375" s="81">
        <f>F364/1000</f>
        <v>0.011</v>
      </c>
      <c r="J375" s="73">
        <f>H375*I375</f>
        <v>0</v>
      </c>
      <c r="K375" s="73">
        <f>L375-J375</f>
        <v>0</v>
      </c>
      <c r="L375" s="73">
        <f>J375*120/100</f>
        <v>0</v>
      </c>
    </row>
    <row r="376" spans="1:12" ht="12.75">
      <c r="A376" s="64"/>
      <c r="B376" s="69" t="s">
        <v>157</v>
      </c>
      <c r="C376" s="75"/>
      <c r="D376" s="75"/>
      <c r="E376" s="76"/>
      <c r="F376" s="76"/>
      <c r="G376" s="74" t="s">
        <v>160</v>
      </c>
      <c r="H376" s="85"/>
      <c r="I376" s="81">
        <f>E364/1000</f>
        <v>2.974</v>
      </c>
      <c r="J376" s="73">
        <f>H376*I376</f>
        <v>0</v>
      </c>
      <c r="K376" s="73">
        <f>L376-J376</f>
        <v>0</v>
      </c>
      <c r="L376" s="73">
        <f>J376*120/100</f>
        <v>0</v>
      </c>
    </row>
    <row r="377" spans="1:6" ht="12.75">
      <c r="A377" s="64"/>
      <c r="B377" s="29"/>
      <c r="C377" s="26"/>
      <c r="D377" s="26"/>
      <c r="E377" s="41"/>
      <c r="F377" s="41"/>
    </row>
    <row r="378" spans="1:12" ht="12.75">
      <c r="A378" s="64"/>
      <c r="B378" s="78" t="s">
        <v>163</v>
      </c>
      <c r="C378" s="75"/>
      <c r="D378" s="75"/>
      <c r="E378" s="76"/>
      <c r="F378" s="76"/>
      <c r="G378" s="68"/>
      <c r="H378" s="73">
        <v>28.3</v>
      </c>
      <c r="I378" s="81">
        <f>E364/1000+F364/1000</f>
        <v>2.9850000000000003</v>
      </c>
      <c r="J378" s="73">
        <f>H378*I378</f>
        <v>84.47550000000001</v>
      </c>
      <c r="K378" s="73">
        <f>L378-J378</f>
        <v>16.8951</v>
      </c>
      <c r="L378" s="73">
        <f>J378*120/100</f>
        <v>101.37060000000001</v>
      </c>
    </row>
    <row r="379" spans="1:6" ht="12.75">
      <c r="A379" s="64"/>
      <c r="B379" s="29"/>
      <c r="C379" s="26"/>
      <c r="D379" s="26"/>
      <c r="E379" s="41"/>
      <c r="F379" s="41"/>
    </row>
    <row r="380" spans="1:6" ht="12.75">
      <c r="A380" s="64"/>
      <c r="B380" s="35" t="s">
        <v>172</v>
      </c>
      <c r="C380" s="77"/>
      <c r="D380" s="26"/>
      <c r="E380" s="41"/>
      <c r="F380" s="41"/>
    </row>
    <row r="381" spans="1:12" ht="12.75">
      <c r="A381" s="64"/>
      <c r="B381" s="69" t="s">
        <v>164</v>
      </c>
      <c r="C381" s="75"/>
      <c r="D381" s="75"/>
      <c r="E381" s="76"/>
      <c r="F381" s="76"/>
      <c r="G381" s="72"/>
      <c r="H381" s="72"/>
      <c r="J381" s="73">
        <f>J382+J383+J384</f>
        <v>1701.3604500000004</v>
      </c>
      <c r="K381" s="73">
        <f>L381-J381</f>
        <v>340.27209000000016</v>
      </c>
      <c r="L381" s="73">
        <f>J381*120/100</f>
        <v>2041.6325400000005</v>
      </c>
    </row>
    <row r="382" spans="1:12" ht="12.75">
      <c r="A382" s="64"/>
      <c r="B382" s="69" t="s">
        <v>165</v>
      </c>
      <c r="C382" s="75"/>
      <c r="D382" s="75"/>
      <c r="E382" s="76"/>
      <c r="F382" s="76"/>
      <c r="G382" s="74" t="s">
        <v>160</v>
      </c>
      <c r="H382" s="73">
        <v>144</v>
      </c>
      <c r="I382" s="81">
        <f>I378</f>
        <v>2.9850000000000003</v>
      </c>
      <c r="J382" s="73">
        <f>H382*I382</f>
        <v>429.84000000000003</v>
      </c>
      <c r="K382" s="73">
        <f>L382-J382</f>
        <v>85.96799999999996</v>
      </c>
      <c r="L382" s="73">
        <f>J382*120/100</f>
        <v>515.808</v>
      </c>
    </row>
    <row r="383" spans="1:12" ht="12.75">
      <c r="A383" s="64"/>
      <c r="B383" s="69" t="s">
        <v>166</v>
      </c>
      <c r="C383" s="75"/>
      <c r="D383" s="75"/>
      <c r="E383" s="76"/>
      <c r="F383" s="76"/>
      <c r="G383" s="74" t="s">
        <v>160</v>
      </c>
      <c r="H383" s="73">
        <v>419.22</v>
      </c>
      <c r="I383" s="81">
        <f>I378</f>
        <v>2.9850000000000003</v>
      </c>
      <c r="J383" s="73">
        <f>H383*I383</f>
        <v>1251.3717000000001</v>
      </c>
      <c r="K383" s="73">
        <f>L383-J383</f>
        <v>250.27434000000017</v>
      </c>
      <c r="L383" s="73">
        <f>J383*120/100</f>
        <v>1501.6460400000003</v>
      </c>
    </row>
    <row r="384" spans="1:12" ht="12.75">
      <c r="A384" s="64"/>
      <c r="B384" s="69" t="s">
        <v>167</v>
      </c>
      <c r="C384" s="75"/>
      <c r="D384" s="75"/>
      <c r="E384" s="76"/>
      <c r="F384" s="76"/>
      <c r="G384" s="74" t="s">
        <v>160</v>
      </c>
      <c r="H384" s="73">
        <v>6.75</v>
      </c>
      <c r="I384" s="81">
        <f>I378</f>
        <v>2.9850000000000003</v>
      </c>
      <c r="J384" s="73">
        <f>H384*I384</f>
        <v>20.148750000000003</v>
      </c>
      <c r="K384" s="73">
        <f>L384-J384</f>
        <v>4.02975</v>
      </c>
      <c r="L384" s="73">
        <f>J384*120/100</f>
        <v>24.178500000000003</v>
      </c>
    </row>
    <row r="385" spans="1:12" ht="12.75">
      <c r="A385" s="64"/>
      <c r="B385" s="34"/>
      <c r="C385" s="26"/>
      <c r="D385" s="26"/>
      <c r="E385" s="41"/>
      <c r="F385" s="41"/>
      <c r="G385" s="82"/>
      <c r="H385" s="83"/>
      <c r="I385" s="84"/>
      <c r="J385" s="83"/>
      <c r="K385" s="83"/>
      <c r="L385" s="83"/>
    </row>
    <row r="386" spans="1:12" ht="12.75">
      <c r="A386" s="64"/>
      <c r="B386" s="35" t="s">
        <v>174</v>
      </c>
      <c r="C386" s="26"/>
      <c r="D386" s="26"/>
      <c r="E386" s="41"/>
      <c r="F386" s="41"/>
      <c r="G386" s="82"/>
      <c r="H386" s="83"/>
      <c r="I386" s="84"/>
      <c r="J386" s="83"/>
      <c r="K386" s="83"/>
      <c r="L386" s="83"/>
    </row>
    <row r="387" spans="1:12" ht="12.75">
      <c r="A387" s="64"/>
      <c r="B387" s="69" t="s">
        <v>168</v>
      </c>
      <c r="C387" s="75"/>
      <c r="D387" s="75"/>
      <c r="E387" s="76"/>
      <c r="F387" s="76"/>
      <c r="G387" s="82"/>
      <c r="H387" s="83"/>
      <c r="I387" s="84"/>
      <c r="J387" s="88">
        <f>J367+J373+J378+J381</f>
        <v>1785.8359500000004</v>
      </c>
      <c r="K387" s="88">
        <f>K367+K373+K378+K381</f>
        <v>357.1671900000002</v>
      </c>
      <c r="L387" s="88">
        <f>L367+L373+L378+L381</f>
        <v>2143.0031400000007</v>
      </c>
    </row>
    <row r="388" spans="1:12" ht="12.75">
      <c r="A388" s="64"/>
      <c r="B388" s="69" t="s">
        <v>169</v>
      </c>
      <c r="C388" s="75"/>
      <c r="D388" s="75"/>
      <c r="E388" s="76"/>
      <c r="F388" s="76"/>
      <c r="G388" s="82"/>
      <c r="H388" s="83"/>
      <c r="I388" s="84"/>
      <c r="J388" s="73">
        <f>J367</f>
        <v>0</v>
      </c>
      <c r="K388" s="73">
        <f>K367</f>
        <v>0</v>
      </c>
      <c r="L388" s="73">
        <f>L367</f>
        <v>0</v>
      </c>
    </row>
    <row r="389" spans="1:12" ht="12.75">
      <c r="A389" s="64"/>
      <c r="B389" s="69" t="s">
        <v>170</v>
      </c>
      <c r="C389" s="75"/>
      <c r="D389" s="75"/>
      <c r="E389" s="76"/>
      <c r="F389" s="76"/>
      <c r="G389" s="82"/>
      <c r="H389" s="83"/>
      <c r="I389" s="84"/>
      <c r="J389" s="73">
        <f>J373</f>
        <v>0</v>
      </c>
      <c r="K389" s="73">
        <f>K373</f>
        <v>0</v>
      </c>
      <c r="L389" s="73">
        <f>L373</f>
        <v>0</v>
      </c>
    </row>
    <row r="390" spans="1:12" ht="12.75">
      <c r="A390" s="64"/>
      <c r="B390" s="69" t="s">
        <v>171</v>
      </c>
      <c r="C390" s="75"/>
      <c r="D390" s="75"/>
      <c r="E390" s="76"/>
      <c r="F390" s="76"/>
      <c r="G390" s="82"/>
      <c r="H390" s="83"/>
      <c r="I390" s="84"/>
      <c r="J390" s="73">
        <f>J381</f>
        <v>1701.3604500000004</v>
      </c>
      <c r="K390" s="73">
        <f>K381</f>
        <v>340.27209000000016</v>
      </c>
      <c r="L390" s="73">
        <f>L381</f>
        <v>2041.6325400000005</v>
      </c>
    </row>
    <row r="391" spans="1:12" ht="12.75">
      <c r="A391" s="64"/>
      <c r="B391" s="69" t="s">
        <v>173</v>
      </c>
      <c r="C391" s="75"/>
      <c r="D391" s="75"/>
      <c r="E391" s="76"/>
      <c r="F391" s="76"/>
      <c r="G391" s="82"/>
      <c r="H391" s="83"/>
      <c r="I391" s="84"/>
      <c r="J391" s="73">
        <f>J378</f>
        <v>84.47550000000001</v>
      </c>
      <c r="K391" s="73">
        <f>K378</f>
        <v>16.8951</v>
      </c>
      <c r="L391" s="73">
        <f>L378</f>
        <v>101.37060000000001</v>
      </c>
    </row>
    <row r="392" spans="1:6" ht="12.75">
      <c r="A392" s="86"/>
      <c r="B392" s="35"/>
      <c r="C392" s="77"/>
      <c r="D392" s="77"/>
      <c r="E392" s="41"/>
      <c r="F392" s="41"/>
    </row>
    <row r="393" spans="1:6" ht="12.75">
      <c r="A393" s="86"/>
      <c r="B393" s="35"/>
      <c r="C393" s="77"/>
      <c r="D393" s="77"/>
      <c r="E393" s="41"/>
      <c r="F393" s="41"/>
    </row>
    <row r="394" spans="1:6" ht="12.75">
      <c r="A394" s="86">
        <v>14</v>
      </c>
      <c r="B394" s="35" t="s">
        <v>87</v>
      </c>
      <c r="C394" s="77" t="s">
        <v>122</v>
      </c>
      <c r="D394" s="77" t="s">
        <v>176</v>
      </c>
      <c r="E394" s="41">
        <v>0</v>
      </c>
      <c r="F394" s="41">
        <v>17314</v>
      </c>
    </row>
    <row r="395" spans="1:10" ht="12.75">
      <c r="A395" s="64"/>
      <c r="B395" s="29"/>
      <c r="C395" s="29"/>
      <c r="D395" s="26"/>
      <c r="E395" s="26"/>
      <c r="F395" s="41"/>
      <c r="G395" s="41"/>
      <c r="I395" s="55"/>
      <c r="J395" s="80"/>
    </row>
    <row r="396" spans="1:6" ht="12.75">
      <c r="A396" s="64"/>
      <c r="B396" s="35" t="s">
        <v>153</v>
      </c>
      <c r="C396" s="77"/>
      <c r="D396" s="26"/>
      <c r="E396" s="41"/>
      <c r="F396" s="41"/>
    </row>
    <row r="397" spans="1:12" ht="12.75">
      <c r="A397" s="64"/>
      <c r="B397" s="69" t="s">
        <v>154</v>
      </c>
      <c r="C397" s="75"/>
      <c r="D397" s="75"/>
      <c r="E397" s="76"/>
      <c r="F397" s="76"/>
      <c r="G397" s="72"/>
      <c r="H397" s="72"/>
      <c r="J397" s="73">
        <f>J398+J399+J400</f>
        <v>0</v>
      </c>
      <c r="K397" s="73">
        <f>L397-J397</f>
        <v>0</v>
      </c>
      <c r="L397" s="73">
        <f>J397*120/100</f>
        <v>0</v>
      </c>
    </row>
    <row r="398" spans="1:12" ht="12.75">
      <c r="A398" s="64"/>
      <c r="B398" s="69" t="s">
        <v>155</v>
      </c>
      <c r="C398" s="75"/>
      <c r="D398" s="75"/>
      <c r="E398" s="76"/>
      <c r="F398" s="76"/>
      <c r="G398" s="74" t="s">
        <v>159</v>
      </c>
      <c r="H398" s="85"/>
      <c r="I398" s="81">
        <v>12</v>
      </c>
      <c r="J398" s="73">
        <f>H398*I398</f>
        <v>0</v>
      </c>
      <c r="K398" s="73">
        <f>L398-J398</f>
        <v>0</v>
      </c>
      <c r="L398" s="73">
        <f>J398*120/100</f>
        <v>0</v>
      </c>
    </row>
    <row r="399" spans="1:12" ht="12.75">
      <c r="A399" s="64"/>
      <c r="B399" s="69" t="s">
        <v>156</v>
      </c>
      <c r="C399" s="75"/>
      <c r="D399" s="75"/>
      <c r="E399" s="76"/>
      <c r="F399" s="76"/>
      <c r="G399" s="74" t="s">
        <v>160</v>
      </c>
      <c r="H399" s="85"/>
      <c r="I399" s="81">
        <f>F394/1000</f>
        <v>17.314</v>
      </c>
      <c r="J399" s="73">
        <f>H399*I399</f>
        <v>0</v>
      </c>
      <c r="K399" s="73">
        <f>L399-J399</f>
        <v>0</v>
      </c>
      <c r="L399" s="73">
        <f>J399*120/100</f>
        <v>0</v>
      </c>
    </row>
    <row r="400" spans="1:12" ht="12.75">
      <c r="A400" s="64"/>
      <c r="B400" s="69" t="s">
        <v>157</v>
      </c>
      <c r="C400" s="75"/>
      <c r="D400" s="75"/>
      <c r="E400" s="76"/>
      <c r="F400" s="76"/>
      <c r="G400" s="74" t="s">
        <v>160</v>
      </c>
      <c r="H400" s="85"/>
      <c r="I400" s="81">
        <f>E394/1000</f>
        <v>0</v>
      </c>
      <c r="J400" s="73">
        <f>H400*I400</f>
        <v>0</v>
      </c>
      <c r="K400" s="73">
        <f>L400-J400</f>
        <v>0</v>
      </c>
      <c r="L400" s="73">
        <f>J400*120/100</f>
        <v>0</v>
      </c>
    </row>
    <row r="401" spans="1:6" ht="12.75">
      <c r="A401" s="64"/>
      <c r="B401" s="29"/>
      <c r="C401" s="26"/>
      <c r="D401" s="26"/>
      <c r="E401" s="41"/>
      <c r="F401" s="41"/>
    </row>
    <row r="402" spans="1:6" ht="12.75">
      <c r="A402" s="64"/>
      <c r="B402" s="35" t="s">
        <v>161</v>
      </c>
      <c r="C402" s="77"/>
      <c r="D402" s="26"/>
      <c r="E402" s="41"/>
      <c r="F402" s="41"/>
    </row>
    <row r="403" spans="1:12" ht="12.75">
      <c r="A403" s="64"/>
      <c r="B403" s="69" t="s">
        <v>162</v>
      </c>
      <c r="C403" s="75"/>
      <c r="D403" s="75"/>
      <c r="E403" s="76"/>
      <c r="F403" s="76"/>
      <c r="G403" s="72"/>
      <c r="H403" s="72"/>
      <c r="J403" s="73">
        <f>J404+J405+J406</f>
        <v>0</v>
      </c>
      <c r="K403" s="73">
        <f>L403-J403</f>
        <v>0</v>
      </c>
      <c r="L403" s="73">
        <f>J403*120/100</f>
        <v>0</v>
      </c>
    </row>
    <row r="404" spans="1:12" ht="12.75">
      <c r="A404" s="64"/>
      <c r="B404" s="69" t="s">
        <v>155</v>
      </c>
      <c r="C404" s="75"/>
      <c r="D404" s="75"/>
      <c r="E404" s="76"/>
      <c r="F404" s="76"/>
      <c r="G404" s="74" t="s">
        <v>159</v>
      </c>
      <c r="H404" s="85"/>
      <c r="I404" s="81">
        <v>12</v>
      </c>
      <c r="J404" s="73">
        <f>H404*I404</f>
        <v>0</v>
      </c>
      <c r="K404" s="73">
        <f>L404-J404</f>
        <v>0</v>
      </c>
      <c r="L404" s="73">
        <f>J404*120/100</f>
        <v>0</v>
      </c>
    </row>
    <row r="405" spans="1:12" ht="12.75">
      <c r="A405" s="64"/>
      <c r="B405" s="69" t="s">
        <v>156</v>
      </c>
      <c r="C405" s="75"/>
      <c r="D405" s="75"/>
      <c r="E405" s="76"/>
      <c r="F405" s="76"/>
      <c r="G405" s="74" t="s">
        <v>160</v>
      </c>
      <c r="H405" s="85"/>
      <c r="I405" s="81">
        <f>F394/1000</f>
        <v>17.314</v>
      </c>
      <c r="J405" s="73">
        <f>H405*I405</f>
        <v>0</v>
      </c>
      <c r="K405" s="73">
        <f>L405-J405</f>
        <v>0</v>
      </c>
      <c r="L405" s="73">
        <f>J405*120/100</f>
        <v>0</v>
      </c>
    </row>
    <row r="406" spans="1:12" ht="12.75">
      <c r="A406" s="64"/>
      <c r="B406" s="69" t="s">
        <v>157</v>
      </c>
      <c r="C406" s="75"/>
      <c r="D406" s="75"/>
      <c r="E406" s="76"/>
      <c r="F406" s="76"/>
      <c r="G406" s="74" t="s">
        <v>160</v>
      </c>
      <c r="H406" s="85"/>
      <c r="I406" s="81">
        <f>E394/1000</f>
        <v>0</v>
      </c>
      <c r="J406" s="73">
        <f>H406*I406</f>
        <v>0</v>
      </c>
      <c r="K406" s="73">
        <f>L406-J406</f>
        <v>0</v>
      </c>
      <c r="L406" s="73">
        <f>J406*120/100</f>
        <v>0</v>
      </c>
    </row>
    <row r="407" spans="1:6" ht="12.75">
      <c r="A407" s="64"/>
      <c r="B407" s="29"/>
      <c r="C407" s="26"/>
      <c r="D407" s="26"/>
      <c r="E407" s="41"/>
      <c r="F407" s="41"/>
    </row>
    <row r="408" spans="1:12" ht="12.75">
      <c r="A408" s="64"/>
      <c r="B408" s="78" t="s">
        <v>163</v>
      </c>
      <c r="C408" s="75"/>
      <c r="D408" s="75"/>
      <c r="E408" s="76"/>
      <c r="F408" s="76"/>
      <c r="G408" s="68"/>
      <c r="H408" s="73">
        <v>28.3</v>
      </c>
      <c r="I408" s="81">
        <f>E394/1000+F394/1000</f>
        <v>17.314</v>
      </c>
      <c r="J408" s="73">
        <f>H408*I408</f>
        <v>489.9862</v>
      </c>
      <c r="K408" s="73">
        <f>L408-J408</f>
        <v>97.99723999999998</v>
      </c>
      <c r="L408" s="73">
        <f>J408*120/100</f>
        <v>587.98344</v>
      </c>
    </row>
    <row r="409" spans="1:6" ht="12.75">
      <c r="A409" s="64"/>
      <c r="B409" s="29"/>
      <c r="C409" s="26"/>
      <c r="D409" s="26"/>
      <c r="E409" s="41"/>
      <c r="F409" s="41"/>
    </row>
    <row r="410" spans="1:6" ht="12.75">
      <c r="A410" s="64"/>
      <c r="B410" s="35" t="s">
        <v>172</v>
      </c>
      <c r="C410" s="77"/>
      <c r="D410" s="26"/>
      <c r="E410" s="41"/>
      <c r="F410" s="41"/>
    </row>
    <row r="411" spans="1:12" ht="12.75">
      <c r="A411" s="64"/>
      <c r="B411" s="69" t="s">
        <v>164</v>
      </c>
      <c r="C411" s="75"/>
      <c r="D411" s="75"/>
      <c r="E411" s="76"/>
      <c r="F411" s="76"/>
      <c r="G411" s="72"/>
      <c r="H411" s="72"/>
      <c r="J411" s="73">
        <f>J412+J413+J414</f>
        <v>9868.46058</v>
      </c>
      <c r="K411" s="73">
        <f>L411-J411</f>
        <v>1973.6921159999984</v>
      </c>
      <c r="L411" s="73">
        <f>J411*120/100</f>
        <v>11842.152696</v>
      </c>
    </row>
    <row r="412" spans="1:12" ht="12.75">
      <c r="A412" s="64"/>
      <c r="B412" s="69" t="s">
        <v>165</v>
      </c>
      <c r="C412" s="75"/>
      <c r="D412" s="75"/>
      <c r="E412" s="76"/>
      <c r="F412" s="76"/>
      <c r="G412" s="74" t="s">
        <v>160</v>
      </c>
      <c r="H412" s="73">
        <v>144</v>
      </c>
      <c r="I412" s="81">
        <f>I408</f>
        <v>17.314</v>
      </c>
      <c r="J412" s="73">
        <f>H412*I412</f>
        <v>2493.216</v>
      </c>
      <c r="K412" s="73">
        <f>L412-J412</f>
        <v>498.6432</v>
      </c>
      <c r="L412" s="73">
        <f>J412*120/100</f>
        <v>2991.8592</v>
      </c>
    </row>
    <row r="413" spans="1:12" ht="12.75">
      <c r="A413" s="64"/>
      <c r="B413" s="69" t="s">
        <v>166</v>
      </c>
      <c r="C413" s="75"/>
      <c r="D413" s="75"/>
      <c r="E413" s="76"/>
      <c r="F413" s="76"/>
      <c r="G413" s="74" t="s">
        <v>160</v>
      </c>
      <c r="H413" s="73">
        <v>419.22</v>
      </c>
      <c r="I413" s="81">
        <f>I408</f>
        <v>17.314</v>
      </c>
      <c r="J413" s="73">
        <f>H413*I413</f>
        <v>7258.375080000001</v>
      </c>
      <c r="K413" s="73">
        <f>L413-J413</f>
        <v>1451.6750160000001</v>
      </c>
      <c r="L413" s="73">
        <f>J413*120/100</f>
        <v>8710.050096</v>
      </c>
    </row>
    <row r="414" spans="1:12" ht="12.75">
      <c r="A414" s="64"/>
      <c r="B414" s="69" t="s">
        <v>167</v>
      </c>
      <c r="C414" s="75"/>
      <c r="D414" s="75"/>
      <c r="E414" s="76"/>
      <c r="F414" s="76"/>
      <c r="G414" s="74" t="s">
        <v>160</v>
      </c>
      <c r="H414" s="73">
        <v>6.75</v>
      </c>
      <c r="I414" s="81">
        <f>I408</f>
        <v>17.314</v>
      </c>
      <c r="J414" s="73">
        <f>H414*I414</f>
        <v>116.8695</v>
      </c>
      <c r="K414" s="73">
        <f>L414-J414</f>
        <v>23.373900000000006</v>
      </c>
      <c r="L414" s="73">
        <f>J414*120/100</f>
        <v>140.2434</v>
      </c>
    </row>
    <row r="415" spans="1:12" ht="12.75">
      <c r="A415" s="64"/>
      <c r="B415" s="34"/>
      <c r="C415" s="26"/>
      <c r="D415" s="26"/>
      <c r="E415" s="41"/>
      <c r="F415" s="41"/>
      <c r="G415" s="82"/>
      <c r="H415" s="83"/>
      <c r="I415" s="84"/>
      <c r="J415" s="83"/>
      <c r="K415" s="83"/>
      <c r="L415" s="83"/>
    </row>
    <row r="416" spans="1:12" ht="12.75">
      <c r="A416" s="64"/>
      <c r="B416" s="35" t="s">
        <v>174</v>
      </c>
      <c r="C416" s="26"/>
      <c r="D416" s="26"/>
      <c r="E416" s="41"/>
      <c r="F416" s="41"/>
      <c r="G416" s="82"/>
      <c r="H416" s="83"/>
      <c r="I416" s="84"/>
      <c r="J416" s="83"/>
      <c r="K416" s="83"/>
      <c r="L416" s="83"/>
    </row>
    <row r="417" spans="1:12" ht="12.75">
      <c r="A417" s="64"/>
      <c r="B417" s="69" t="s">
        <v>168</v>
      </c>
      <c r="C417" s="75"/>
      <c r="D417" s="75"/>
      <c r="E417" s="76"/>
      <c r="F417" s="76"/>
      <c r="G417" s="82"/>
      <c r="H417" s="83"/>
      <c r="I417" s="84"/>
      <c r="J417" s="88">
        <f>J397+J403+J408+J411</f>
        <v>10358.44678</v>
      </c>
      <c r="K417" s="88">
        <f>K397+K403+K408+K411</f>
        <v>2071.6893559999985</v>
      </c>
      <c r="L417" s="88">
        <f>L397+L403+L408+L411</f>
        <v>12430.136136</v>
      </c>
    </row>
    <row r="418" spans="1:12" ht="12.75">
      <c r="A418" s="64"/>
      <c r="B418" s="69" t="s">
        <v>169</v>
      </c>
      <c r="C418" s="75"/>
      <c r="D418" s="75"/>
      <c r="E418" s="76"/>
      <c r="F418" s="76"/>
      <c r="G418" s="82"/>
      <c r="H418" s="83"/>
      <c r="I418" s="84"/>
      <c r="J418" s="73">
        <f>J397</f>
        <v>0</v>
      </c>
      <c r="K418" s="73">
        <f>K397</f>
        <v>0</v>
      </c>
      <c r="L418" s="73">
        <f>L397</f>
        <v>0</v>
      </c>
    </row>
    <row r="419" spans="1:12" ht="12.75">
      <c r="A419" s="64"/>
      <c r="B419" s="69" t="s">
        <v>170</v>
      </c>
      <c r="C419" s="75"/>
      <c r="D419" s="75"/>
      <c r="E419" s="76"/>
      <c r="F419" s="76"/>
      <c r="G419" s="82"/>
      <c r="H419" s="83"/>
      <c r="I419" s="84"/>
      <c r="J419" s="73">
        <f>J403</f>
        <v>0</v>
      </c>
      <c r="K419" s="73">
        <f>K403</f>
        <v>0</v>
      </c>
      <c r="L419" s="73">
        <f>L403</f>
        <v>0</v>
      </c>
    </row>
    <row r="420" spans="1:12" ht="12.75">
      <c r="A420" s="64"/>
      <c r="B420" s="69" t="s">
        <v>171</v>
      </c>
      <c r="C420" s="75"/>
      <c r="D420" s="75"/>
      <c r="E420" s="76"/>
      <c r="F420" s="76"/>
      <c r="G420" s="82"/>
      <c r="H420" s="83"/>
      <c r="I420" s="84"/>
      <c r="J420" s="73">
        <f>J411</f>
        <v>9868.46058</v>
      </c>
      <c r="K420" s="73">
        <f>K411</f>
        <v>1973.6921159999984</v>
      </c>
      <c r="L420" s="73">
        <f>L411</f>
        <v>11842.152696</v>
      </c>
    </row>
    <row r="421" spans="1:12" ht="12.75">
      <c r="A421" s="64"/>
      <c r="B421" s="69" t="s">
        <v>173</v>
      </c>
      <c r="C421" s="75"/>
      <c r="D421" s="75"/>
      <c r="E421" s="76"/>
      <c r="F421" s="76"/>
      <c r="G421" s="82"/>
      <c r="H421" s="83"/>
      <c r="I421" s="84"/>
      <c r="J421" s="73">
        <f>J408</f>
        <v>489.9862</v>
      </c>
      <c r="K421" s="73">
        <f>K408</f>
        <v>97.99723999999998</v>
      </c>
      <c r="L421" s="73">
        <f>L408</f>
        <v>587.98344</v>
      </c>
    </row>
    <row r="422" spans="1:6" ht="12.75">
      <c r="A422" s="86"/>
      <c r="B422" s="35"/>
      <c r="C422" s="77"/>
      <c r="D422" s="77"/>
      <c r="E422" s="41"/>
      <c r="F422" s="41"/>
    </row>
    <row r="423" spans="1:6" ht="12.75">
      <c r="A423" s="86"/>
      <c r="B423" s="35"/>
      <c r="C423" s="77"/>
      <c r="D423" s="77"/>
      <c r="E423" s="41"/>
      <c r="F423" s="41"/>
    </row>
    <row r="424" spans="1:6" ht="12.75">
      <c r="A424" s="86">
        <v>15</v>
      </c>
      <c r="B424" s="35" t="s">
        <v>127</v>
      </c>
      <c r="C424" s="77" t="s">
        <v>115</v>
      </c>
      <c r="D424" s="77" t="s">
        <v>182</v>
      </c>
      <c r="E424" s="41">
        <v>27885</v>
      </c>
      <c r="F424" s="41">
        <v>3471</v>
      </c>
    </row>
    <row r="425" spans="1:10" ht="12.75">
      <c r="A425" s="64"/>
      <c r="B425" s="29"/>
      <c r="C425" s="29"/>
      <c r="D425" s="26"/>
      <c r="E425" s="26"/>
      <c r="F425" s="41"/>
      <c r="G425" s="41"/>
      <c r="I425" s="55"/>
      <c r="J425" s="80"/>
    </row>
    <row r="426" spans="1:6" ht="12.75">
      <c r="A426" s="64"/>
      <c r="B426" s="35" t="s">
        <v>153</v>
      </c>
      <c r="C426" s="77"/>
      <c r="D426" s="26"/>
      <c r="E426" s="41"/>
      <c r="F426" s="41"/>
    </row>
    <row r="427" spans="1:12" ht="12.75">
      <c r="A427" s="64"/>
      <c r="B427" s="69" t="s">
        <v>154</v>
      </c>
      <c r="C427" s="75"/>
      <c r="D427" s="75"/>
      <c r="E427" s="76"/>
      <c r="F427" s="76"/>
      <c r="G427" s="72"/>
      <c r="H427" s="72"/>
      <c r="J427" s="73">
        <f>J428+J429+J430</f>
        <v>0</v>
      </c>
      <c r="K427" s="73">
        <f>L427-J427</f>
        <v>0</v>
      </c>
      <c r="L427" s="73">
        <f>J427*120/100</f>
        <v>0</v>
      </c>
    </row>
    <row r="428" spans="1:12" ht="12.75">
      <c r="A428" s="64"/>
      <c r="B428" s="69" t="s">
        <v>155</v>
      </c>
      <c r="C428" s="75"/>
      <c r="D428" s="75"/>
      <c r="E428" s="76"/>
      <c r="F428" s="76"/>
      <c r="G428" s="74" t="s">
        <v>159</v>
      </c>
      <c r="H428" s="85"/>
      <c r="I428" s="81">
        <v>12</v>
      </c>
      <c r="J428" s="73">
        <f>H428*I428</f>
        <v>0</v>
      </c>
      <c r="K428" s="73">
        <f>L428-J428</f>
        <v>0</v>
      </c>
      <c r="L428" s="73">
        <f>J428*120/100</f>
        <v>0</v>
      </c>
    </row>
    <row r="429" spans="1:12" ht="12.75">
      <c r="A429" s="64"/>
      <c r="B429" s="69" t="s">
        <v>156</v>
      </c>
      <c r="C429" s="75"/>
      <c r="D429" s="75"/>
      <c r="E429" s="76"/>
      <c r="F429" s="76"/>
      <c r="G429" s="74" t="s">
        <v>160</v>
      </c>
      <c r="H429" s="85"/>
      <c r="I429" s="81">
        <f>F424/1000</f>
        <v>3.471</v>
      </c>
      <c r="J429" s="73">
        <f>H429*I429</f>
        <v>0</v>
      </c>
      <c r="K429" s="73">
        <f>L429-J429</f>
        <v>0</v>
      </c>
      <c r="L429" s="73">
        <f>J429*120/100</f>
        <v>0</v>
      </c>
    </row>
    <row r="430" spans="1:12" ht="12.75">
      <c r="A430" s="64"/>
      <c r="B430" s="69" t="s">
        <v>157</v>
      </c>
      <c r="C430" s="75"/>
      <c r="D430" s="75"/>
      <c r="E430" s="76"/>
      <c r="F430" s="76"/>
      <c r="G430" s="74" t="s">
        <v>160</v>
      </c>
      <c r="H430" s="85"/>
      <c r="I430" s="81">
        <f>E424/1000</f>
        <v>27.885</v>
      </c>
      <c r="J430" s="73">
        <f>H430*I430</f>
        <v>0</v>
      </c>
      <c r="K430" s="73">
        <f>L430-J430</f>
        <v>0</v>
      </c>
      <c r="L430" s="73">
        <f>J430*120/100</f>
        <v>0</v>
      </c>
    </row>
    <row r="431" spans="1:6" ht="12.75">
      <c r="A431" s="64"/>
      <c r="B431" s="29"/>
      <c r="C431" s="26"/>
      <c r="D431" s="26"/>
      <c r="E431" s="41"/>
      <c r="F431" s="41"/>
    </row>
    <row r="432" spans="1:6" ht="12.75">
      <c r="A432" s="64"/>
      <c r="B432" s="35" t="s">
        <v>161</v>
      </c>
      <c r="C432" s="77"/>
      <c r="D432" s="26"/>
      <c r="E432" s="41"/>
      <c r="F432" s="41"/>
    </row>
    <row r="433" spans="1:12" ht="12.75">
      <c r="A433" s="64"/>
      <c r="B433" s="69" t="s">
        <v>162</v>
      </c>
      <c r="C433" s="75"/>
      <c r="D433" s="75"/>
      <c r="E433" s="76"/>
      <c r="F433" s="76"/>
      <c r="G433" s="72"/>
      <c r="H433" s="72"/>
      <c r="J433" s="73">
        <f>J434+J435+J436</f>
        <v>0</v>
      </c>
      <c r="K433" s="73">
        <f>L433-J433</f>
        <v>0</v>
      </c>
      <c r="L433" s="73">
        <f>J433*120/100</f>
        <v>0</v>
      </c>
    </row>
    <row r="434" spans="1:12" ht="12.75">
      <c r="A434" s="64"/>
      <c r="B434" s="69" t="s">
        <v>155</v>
      </c>
      <c r="C434" s="75"/>
      <c r="D434" s="75"/>
      <c r="E434" s="76"/>
      <c r="F434" s="76"/>
      <c r="G434" s="74" t="s">
        <v>159</v>
      </c>
      <c r="H434" s="85"/>
      <c r="I434" s="81">
        <v>12</v>
      </c>
      <c r="J434" s="73">
        <f>H434*I434</f>
        <v>0</v>
      </c>
      <c r="K434" s="73">
        <f>L434-J434</f>
        <v>0</v>
      </c>
      <c r="L434" s="73">
        <f>J434*120/100</f>
        <v>0</v>
      </c>
    </row>
    <row r="435" spans="1:12" ht="12.75">
      <c r="A435" s="64"/>
      <c r="B435" s="69" t="s">
        <v>156</v>
      </c>
      <c r="C435" s="75"/>
      <c r="D435" s="75"/>
      <c r="E435" s="76"/>
      <c r="F435" s="76"/>
      <c r="G435" s="74" t="s">
        <v>160</v>
      </c>
      <c r="H435" s="85"/>
      <c r="I435" s="81">
        <f>F424/1000</f>
        <v>3.471</v>
      </c>
      <c r="J435" s="73">
        <f>H435*I435</f>
        <v>0</v>
      </c>
      <c r="K435" s="73">
        <f>L435-J435</f>
        <v>0</v>
      </c>
      <c r="L435" s="73">
        <f>J435*120/100</f>
        <v>0</v>
      </c>
    </row>
    <row r="436" spans="1:12" ht="12.75">
      <c r="A436" s="64"/>
      <c r="B436" s="69" t="s">
        <v>157</v>
      </c>
      <c r="C436" s="75"/>
      <c r="D436" s="75"/>
      <c r="E436" s="76"/>
      <c r="F436" s="76"/>
      <c r="G436" s="74" t="s">
        <v>160</v>
      </c>
      <c r="H436" s="85"/>
      <c r="I436" s="81">
        <f>E424/1000</f>
        <v>27.885</v>
      </c>
      <c r="J436" s="73">
        <f>H436*I436</f>
        <v>0</v>
      </c>
      <c r="K436" s="73">
        <f>L436-J436</f>
        <v>0</v>
      </c>
      <c r="L436" s="73">
        <f>J436*120/100</f>
        <v>0</v>
      </c>
    </row>
    <row r="437" spans="1:6" ht="12.75">
      <c r="A437" s="64"/>
      <c r="B437" s="29"/>
      <c r="C437" s="26"/>
      <c r="D437" s="26"/>
      <c r="E437" s="41"/>
      <c r="F437" s="41"/>
    </row>
    <row r="438" spans="1:12" ht="12.75">
      <c r="A438" s="64"/>
      <c r="B438" s="78" t="s">
        <v>163</v>
      </c>
      <c r="C438" s="75"/>
      <c r="D438" s="75"/>
      <c r="E438" s="76"/>
      <c r="F438" s="76"/>
      <c r="G438" s="68"/>
      <c r="H438" s="73">
        <v>28.3</v>
      </c>
      <c r="I438" s="81">
        <f>E424/1000+F424/1000</f>
        <v>31.356</v>
      </c>
      <c r="J438" s="73">
        <f>H438*I438</f>
        <v>887.3748</v>
      </c>
      <c r="K438" s="73">
        <f>L438-J438</f>
        <v>177.47496</v>
      </c>
      <c r="L438" s="73">
        <f>J438*120/100</f>
        <v>1064.84976</v>
      </c>
    </row>
    <row r="439" spans="1:6" ht="12.75">
      <c r="A439" s="64"/>
      <c r="B439" s="29"/>
      <c r="C439" s="26"/>
      <c r="D439" s="26"/>
      <c r="E439" s="41"/>
      <c r="F439" s="41"/>
    </row>
    <row r="440" spans="1:6" ht="12.75">
      <c r="A440" s="64"/>
      <c r="B440" s="35" t="s">
        <v>172</v>
      </c>
      <c r="C440" s="77"/>
      <c r="D440" s="26"/>
      <c r="E440" s="41"/>
      <c r="F440" s="41"/>
    </row>
    <row r="441" spans="1:12" ht="12.75">
      <c r="A441" s="64"/>
      <c r="B441" s="69" t="s">
        <v>164</v>
      </c>
      <c r="C441" s="75"/>
      <c r="D441" s="75"/>
      <c r="E441" s="76"/>
      <c r="F441" s="76"/>
      <c r="G441" s="72"/>
      <c r="H441" s="72"/>
      <c r="J441" s="73">
        <f>J442+J443+J444</f>
        <v>17871.97932</v>
      </c>
      <c r="K441" s="73">
        <f>L441-J441</f>
        <v>3574.395864000002</v>
      </c>
      <c r="L441" s="73">
        <f>J441*120/100</f>
        <v>21446.375184</v>
      </c>
    </row>
    <row r="442" spans="1:12" ht="12.75">
      <c r="A442" s="64"/>
      <c r="B442" s="69" t="s">
        <v>165</v>
      </c>
      <c r="C442" s="75"/>
      <c r="D442" s="75"/>
      <c r="E442" s="76"/>
      <c r="F442" s="76"/>
      <c r="G442" s="74" t="s">
        <v>160</v>
      </c>
      <c r="H442" s="73">
        <v>144</v>
      </c>
      <c r="I442" s="81">
        <f>I438</f>
        <v>31.356</v>
      </c>
      <c r="J442" s="73">
        <f>H442*I442</f>
        <v>4515.264</v>
      </c>
      <c r="K442" s="73">
        <f>L442-J442</f>
        <v>903.0528000000004</v>
      </c>
      <c r="L442" s="73">
        <f>J442*120/100</f>
        <v>5418.3168000000005</v>
      </c>
    </row>
    <row r="443" spans="1:12" ht="12.75">
      <c r="A443" s="64"/>
      <c r="B443" s="69" t="s">
        <v>166</v>
      </c>
      <c r="C443" s="75"/>
      <c r="D443" s="75"/>
      <c r="E443" s="76"/>
      <c r="F443" s="76"/>
      <c r="G443" s="74" t="s">
        <v>160</v>
      </c>
      <c r="H443" s="73">
        <v>419.22</v>
      </c>
      <c r="I443" s="81">
        <f>I438</f>
        <v>31.356</v>
      </c>
      <c r="J443" s="73">
        <f>H443*I443</f>
        <v>13145.06232</v>
      </c>
      <c r="K443" s="73">
        <f>L443-J443</f>
        <v>2629.0124640000013</v>
      </c>
      <c r="L443" s="73">
        <f>J443*120/100</f>
        <v>15774.074784000002</v>
      </c>
    </row>
    <row r="444" spans="1:12" ht="12.75">
      <c r="A444" s="64"/>
      <c r="B444" s="69" t="s">
        <v>167</v>
      </c>
      <c r="C444" s="75"/>
      <c r="D444" s="75"/>
      <c r="E444" s="76"/>
      <c r="F444" s="76"/>
      <c r="G444" s="74" t="s">
        <v>160</v>
      </c>
      <c r="H444" s="73">
        <v>6.75</v>
      </c>
      <c r="I444" s="81">
        <f>I438</f>
        <v>31.356</v>
      </c>
      <c r="J444" s="73">
        <f>H444*I444</f>
        <v>211.65300000000002</v>
      </c>
      <c r="K444" s="73">
        <f>L444-J444</f>
        <v>42.330599999999976</v>
      </c>
      <c r="L444" s="73">
        <f>J444*120/100</f>
        <v>253.9836</v>
      </c>
    </row>
    <row r="445" spans="1:12" ht="12.75">
      <c r="A445" s="64"/>
      <c r="B445" s="34"/>
      <c r="C445" s="26"/>
      <c r="D445" s="26"/>
      <c r="E445" s="41"/>
      <c r="F445" s="41"/>
      <c r="G445" s="82"/>
      <c r="H445" s="83"/>
      <c r="I445" s="84"/>
      <c r="J445" s="83"/>
      <c r="K445" s="83"/>
      <c r="L445" s="83"/>
    </row>
    <row r="446" spans="1:12" ht="12.75">
      <c r="A446" s="64"/>
      <c r="B446" s="35" t="s">
        <v>174</v>
      </c>
      <c r="C446" s="26"/>
      <c r="D446" s="26"/>
      <c r="E446" s="41"/>
      <c r="F446" s="41"/>
      <c r="G446" s="82"/>
      <c r="H446" s="83"/>
      <c r="I446" s="84"/>
      <c r="J446" s="83"/>
      <c r="K446" s="83"/>
      <c r="L446" s="83"/>
    </row>
    <row r="447" spans="1:12" ht="12.75">
      <c r="A447" s="64"/>
      <c r="B447" s="69" t="s">
        <v>168</v>
      </c>
      <c r="C447" s="75"/>
      <c r="D447" s="75"/>
      <c r="E447" s="76"/>
      <c r="F447" s="76"/>
      <c r="G447" s="82"/>
      <c r="H447" s="83"/>
      <c r="I447" s="84"/>
      <c r="J447" s="88">
        <f>J427+J433+J438+J441</f>
        <v>18759.35412</v>
      </c>
      <c r="K447" s="88">
        <f>K427+K433+K438+K441</f>
        <v>3751.870824000002</v>
      </c>
      <c r="L447" s="88">
        <f>L427+L433+L438+L441</f>
        <v>22511.224944</v>
      </c>
    </row>
    <row r="448" spans="1:12" ht="12.75">
      <c r="A448" s="64"/>
      <c r="B448" s="69" t="s">
        <v>169</v>
      </c>
      <c r="C448" s="75"/>
      <c r="D448" s="75"/>
      <c r="E448" s="76"/>
      <c r="F448" s="76"/>
      <c r="G448" s="82"/>
      <c r="H448" s="83"/>
      <c r="I448" s="84"/>
      <c r="J448" s="73">
        <f>J427</f>
        <v>0</v>
      </c>
      <c r="K448" s="73">
        <f>K427</f>
        <v>0</v>
      </c>
      <c r="L448" s="73">
        <f>L427</f>
        <v>0</v>
      </c>
    </row>
    <row r="449" spans="1:12" ht="12.75">
      <c r="A449" s="64"/>
      <c r="B449" s="69" t="s">
        <v>170</v>
      </c>
      <c r="C449" s="75"/>
      <c r="D449" s="75"/>
      <c r="E449" s="76"/>
      <c r="F449" s="76"/>
      <c r="G449" s="82"/>
      <c r="H449" s="83"/>
      <c r="I449" s="84"/>
      <c r="J449" s="73">
        <f>J433</f>
        <v>0</v>
      </c>
      <c r="K449" s="73">
        <f>K433</f>
        <v>0</v>
      </c>
      <c r="L449" s="73">
        <f>L433</f>
        <v>0</v>
      </c>
    </row>
    <row r="450" spans="1:12" ht="12.75">
      <c r="A450" s="64"/>
      <c r="B450" s="69" t="s">
        <v>171</v>
      </c>
      <c r="C450" s="75"/>
      <c r="D450" s="75"/>
      <c r="E450" s="76"/>
      <c r="F450" s="76"/>
      <c r="G450" s="82"/>
      <c r="H450" s="83"/>
      <c r="I450" s="84"/>
      <c r="J450" s="73">
        <f>J441</f>
        <v>17871.97932</v>
      </c>
      <c r="K450" s="73">
        <f>K441</f>
        <v>3574.395864000002</v>
      </c>
      <c r="L450" s="73">
        <f>L441</f>
        <v>21446.375184</v>
      </c>
    </row>
    <row r="451" spans="1:12" ht="12.75">
      <c r="A451" s="64"/>
      <c r="B451" s="69" t="s">
        <v>173</v>
      </c>
      <c r="C451" s="75"/>
      <c r="D451" s="75"/>
      <c r="E451" s="76"/>
      <c r="F451" s="76"/>
      <c r="G451" s="82"/>
      <c r="H451" s="83"/>
      <c r="I451" s="84"/>
      <c r="J451" s="73">
        <f>J438</f>
        <v>887.3748</v>
      </c>
      <c r="K451" s="73">
        <f>K438</f>
        <v>177.47496</v>
      </c>
      <c r="L451" s="73">
        <f>L438</f>
        <v>1064.84976</v>
      </c>
    </row>
    <row r="452" spans="1:6" ht="12.75">
      <c r="A452" s="86"/>
      <c r="B452" s="35"/>
      <c r="C452" s="77"/>
      <c r="D452" s="77"/>
      <c r="E452" s="41"/>
      <c r="F452" s="41"/>
    </row>
    <row r="453" spans="1:6" ht="12.75">
      <c r="A453" s="86"/>
      <c r="B453" s="35"/>
      <c r="C453" s="77"/>
      <c r="D453" s="77"/>
      <c r="E453" s="41"/>
      <c r="F453" s="41"/>
    </row>
    <row r="454" spans="1:6" ht="12.75">
      <c r="A454" s="86">
        <v>16</v>
      </c>
      <c r="B454" s="35" t="s">
        <v>88</v>
      </c>
      <c r="C454" s="77" t="s">
        <v>122</v>
      </c>
      <c r="D454" s="77" t="s">
        <v>177</v>
      </c>
      <c r="E454" s="41">
        <v>0</v>
      </c>
      <c r="F454" s="41">
        <v>29395</v>
      </c>
    </row>
    <row r="455" spans="1:10" ht="12.75">
      <c r="A455" s="64"/>
      <c r="B455" s="29"/>
      <c r="C455" s="29"/>
      <c r="D455" s="26"/>
      <c r="E455" s="26"/>
      <c r="F455" s="41"/>
      <c r="G455" s="41"/>
      <c r="I455" s="55"/>
      <c r="J455" s="80"/>
    </row>
    <row r="456" spans="1:6" ht="12.75">
      <c r="A456" s="64"/>
      <c r="B456" s="35" t="s">
        <v>153</v>
      </c>
      <c r="C456" s="77"/>
      <c r="D456" s="26"/>
      <c r="E456" s="41"/>
      <c r="F456" s="41"/>
    </row>
    <row r="457" spans="1:12" ht="12.75">
      <c r="A457" s="64"/>
      <c r="B457" s="69" t="s">
        <v>154</v>
      </c>
      <c r="C457" s="75"/>
      <c r="D457" s="75"/>
      <c r="E457" s="76"/>
      <c r="F457" s="76"/>
      <c r="G457" s="72"/>
      <c r="H457" s="72"/>
      <c r="J457" s="73">
        <f>J458+J459+J460</f>
        <v>0</v>
      </c>
      <c r="K457" s="73">
        <f>L457-J457</f>
        <v>0</v>
      </c>
      <c r="L457" s="73">
        <f>J457*120/100</f>
        <v>0</v>
      </c>
    </row>
    <row r="458" spans="1:12" ht="12.75">
      <c r="A458" s="64"/>
      <c r="B458" s="69" t="s">
        <v>155</v>
      </c>
      <c r="C458" s="75"/>
      <c r="D458" s="75"/>
      <c r="E458" s="76"/>
      <c r="F458" s="76"/>
      <c r="G458" s="74" t="s">
        <v>159</v>
      </c>
      <c r="H458" s="85"/>
      <c r="I458" s="81">
        <v>12</v>
      </c>
      <c r="J458" s="73">
        <f>H458*I458</f>
        <v>0</v>
      </c>
      <c r="K458" s="73">
        <f>L458-J458</f>
        <v>0</v>
      </c>
      <c r="L458" s="73">
        <f>J458*120/100</f>
        <v>0</v>
      </c>
    </row>
    <row r="459" spans="1:12" ht="12.75">
      <c r="A459" s="64"/>
      <c r="B459" s="69" t="s">
        <v>156</v>
      </c>
      <c r="C459" s="75"/>
      <c r="D459" s="75"/>
      <c r="E459" s="76"/>
      <c r="F459" s="76"/>
      <c r="G459" s="74" t="s">
        <v>160</v>
      </c>
      <c r="H459" s="85"/>
      <c r="I459" s="81">
        <f>F454/1000</f>
        <v>29.395</v>
      </c>
      <c r="J459" s="73">
        <f>H459*I459</f>
        <v>0</v>
      </c>
      <c r="K459" s="73">
        <f>L459-J459</f>
        <v>0</v>
      </c>
      <c r="L459" s="73">
        <f>J459*120/100</f>
        <v>0</v>
      </c>
    </row>
    <row r="460" spans="1:12" ht="12.75">
      <c r="A460" s="64"/>
      <c r="B460" s="69" t="s">
        <v>157</v>
      </c>
      <c r="C460" s="75"/>
      <c r="D460" s="75"/>
      <c r="E460" s="76"/>
      <c r="F460" s="76"/>
      <c r="G460" s="74" t="s">
        <v>160</v>
      </c>
      <c r="H460" s="85"/>
      <c r="I460" s="81">
        <f>E454/1000</f>
        <v>0</v>
      </c>
      <c r="J460" s="73">
        <f>H460*I460</f>
        <v>0</v>
      </c>
      <c r="K460" s="73">
        <f>L460-J460</f>
        <v>0</v>
      </c>
      <c r="L460" s="73">
        <f>J460*120/100</f>
        <v>0</v>
      </c>
    </row>
    <row r="461" spans="1:6" ht="12.75">
      <c r="A461" s="64"/>
      <c r="B461" s="29"/>
      <c r="C461" s="26"/>
      <c r="D461" s="26"/>
      <c r="E461" s="41"/>
      <c r="F461" s="41"/>
    </row>
    <row r="462" spans="1:6" ht="12.75">
      <c r="A462" s="64"/>
      <c r="B462" s="35" t="s">
        <v>161</v>
      </c>
      <c r="C462" s="77"/>
      <c r="D462" s="26"/>
      <c r="E462" s="41"/>
      <c r="F462" s="41"/>
    </row>
    <row r="463" spans="1:12" ht="12.75">
      <c r="A463" s="64"/>
      <c r="B463" s="69" t="s">
        <v>162</v>
      </c>
      <c r="C463" s="75"/>
      <c r="D463" s="75"/>
      <c r="E463" s="76"/>
      <c r="F463" s="76"/>
      <c r="G463" s="72"/>
      <c r="H463" s="72"/>
      <c r="J463" s="73">
        <f>J464+J465+J466</f>
        <v>0</v>
      </c>
      <c r="K463" s="73">
        <f>L463-J463</f>
        <v>0</v>
      </c>
      <c r="L463" s="73">
        <f>J463*120/100</f>
        <v>0</v>
      </c>
    </row>
    <row r="464" spans="1:12" ht="12.75">
      <c r="A464" s="64"/>
      <c r="B464" s="69" t="s">
        <v>155</v>
      </c>
      <c r="C464" s="75"/>
      <c r="D464" s="75"/>
      <c r="E464" s="76"/>
      <c r="F464" s="76"/>
      <c r="G464" s="74" t="s">
        <v>159</v>
      </c>
      <c r="H464" s="85"/>
      <c r="I464" s="81">
        <v>12</v>
      </c>
      <c r="J464" s="73">
        <f>H464*I464</f>
        <v>0</v>
      </c>
      <c r="K464" s="73">
        <f>L464-J464</f>
        <v>0</v>
      </c>
      <c r="L464" s="73">
        <f>J464*120/100</f>
        <v>0</v>
      </c>
    </row>
    <row r="465" spans="1:12" ht="12.75">
      <c r="A465" s="64"/>
      <c r="B465" s="69" t="s">
        <v>156</v>
      </c>
      <c r="C465" s="75"/>
      <c r="D465" s="75"/>
      <c r="E465" s="76"/>
      <c r="F465" s="76"/>
      <c r="G465" s="74" t="s">
        <v>160</v>
      </c>
      <c r="H465" s="85"/>
      <c r="I465" s="81">
        <f>F454/1000</f>
        <v>29.395</v>
      </c>
      <c r="J465" s="73">
        <f>H465*I465</f>
        <v>0</v>
      </c>
      <c r="K465" s="73">
        <f>L465-J465</f>
        <v>0</v>
      </c>
      <c r="L465" s="73">
        <f>J465*120/100</f>
        <v>0</v>
      </c>
    </row>
    <row r="466" spans="1:12" ht="12.75">
      <c r="A466" s="64"/>
      <c r="B466" s="69" t="s">
        <v>157</v>
      </c>
      <c r="C466" s="75"/>
      <c r="D466" s="75"/>
      <c r="E466" s="76"/>
      <c r="F466" s="76"/>
      <c r="G466" s="74" t="s">
        <v>160</v>
      </c>
      <c r="H466" s="85"/>
      <c r="I466" s="81">
        <f>E454/1000</f>
        <v>0</v>
      </c>
      <c r="J466" s="73">
        <f>H466*I466</f>
        <v>0</v>
      </c>
      <c r="K466" s="73">
        <f>L466-J466</f>
        <v>0</v>
      </c>
      <c r="L466" s="73">
        <f>J466*120/100</f>
        <v>0</v>
      </c>
    </row>
    <row r="467" spans="1:6" ht="12.75">
      <c r="A467" s="64"/>
      <c r="B467" s="29"/>
      <c r="C467" s="26"/>
      <c r="D467" s="26"/>
      <c r="E467" s="41"/>
      <c r="F467" s="41"/>
    </row>
    <row r="468" spans="1:12" ht="12.75">
      <c r="A468" s="64"/>
      <c r="B468" s="78" t="s">
        <v>163</v>
      </c>
      <c r="C468" s="75"/>
      <c r="D468" s="75"/>
      <c r="E468" s="76"/>
      <c r="F468" s="76"/>
      <c r="G468" s="68"/>
      <c r="H468" s="73">
        <v>28.3</v>
      </c>
      <c r="I468" s="81">
        <f>E454/1000+F454/1000</f>
        <v>29.395</v>
      </c>
      <c r="J468" s="73">
        <f>H468*I468</f>
        <v>831.8785</v>
      </c>
      <c r="K468" s="73">
        <f>L468-J468</f>
        <v>166.37569999999994</v>
      </c>
      <c r="L468" s="73">
        <f>J468*120/100</f>
        <v>998.2542</v>
      </c>
    </row>
    <row r="469" spans="1:6" ht="12.75">
      <c r="A469" s="64"/>
      <c r="B469" s="29"/>
      <c r="C469" s="26"/>
      <c r="D469" s="26"/>
      <c r="E469" s="41"/>
      <c r="F469" s="41"/>
    </row>
    <row r="470" spans="1:6" ht="12.75">
      <c r="A470" s="64"/>
      <c r="B470" s="35" t="s">
        <v>172</v>
      </c>
      <c r="C470" s="77"/>
      <c r="D470" s="26"/>
      <c r="E470" s="41"/>
      <c r="F470" s="41"/>
    </row>
    <row r="471" spans="1:12" ht="12.75">
      <c r="A471" s="64"/>
      <c r="B471" s="69" t="s">
        <v>164</v>
      </c>
      <c r="C471" s="75"/>
      <c r="D471" s="75"/>
      <c r="E471" s="76"/>
      <c r="F471" s="76"/>
      <c r="G471" s="72"/>
      <c r="H471" s="72"/>
      <c r="J471" s="73">
        <f>J472+J473+J474</f>
        <v>16754.26815</v>
      </c>
      <c r="K471" s="73">
        <f>L471-J471</f>
        <v>3350.8536300000014</v>
      </c>
      <c r="L471" s="73">
        <f>J471*120/100</f>
        <v>20105.12178</v>
      </c>
    </row>
    <row r="472" spans="1:12" ht="12.75">
      <c r="A472" s="64"/>
      <c r="B472" s="69" t="s">
        <v>165</v>
      </c>
      <c r="C472" s="75"/>
      <c r="D472" s="75"/>
      <c r="E472" s="76"/>
      <c r="F472" s="76"/>
      <c r="G472" s="74" t="s">
        <v>160</v>
      </c>
      <c r="H472" s="73">
        <v>144</v>
      </c>
      <c r="I472" s="81">
        <f>I468</f>
        <v>29.395</v>
      </c>
      <c r="J472" s="73">
        <f>H472*I472</f>
        <v>4232.88</v>
      </c>
      <c r="K472" s="73">
        <f>L472-J472</f>
        <v>846.576</v>
      </c>
      <c r="L472" s="73">
        <f>J472*120/100</f>
        <v>5079.456</v>
      </c>
    </row>
    <row r="473" spans="1:12" ht="12.75">
      <c r="A473" s="64"/>
      <c r="B473" s="69" t="s">
        <v>166</v>
      </c>
      <c r="C473" s="75"/>
      <c r="D473" s="75"/>
      <c r="E473" s="76"/>
      <c r="F473" s="76"/>
      <c r="G473" s="74" t="s">
        <v>160</v>
      </c>
      <c r="H473" s="73">
        <v>419.22</v>
      </c>
      <c r="I473" s="81">
        <f>I468</f>
        <v>29.395</v>
      </c>
      <c r="J473" s="73">
        <f>H473*I473</f>
        <v>12322.9719</v>
      </c>
      <c r="K473" s="73">
        <f>L473-J473</f>
        <v>2464.5943800000005</v>
      </c>
      <c r="L473" s="73">
        <f>J473*120/100</f>
        <v>14787.566280000001</v>
      </c>
    </row>
    <row r="474" spans="1:12" ht="12.75">
      <c r="A474" s="64"/>
      <c r="B474" s="69" t="s">
        <v>167</v>
      </c>
      <c r="C474" s="75"/>
      <c r="D474" s="75"/>
      <c r="E474" s="76"/>
      <c r="F474" s="76"/>
      <c r="G474" s="74" t="s">
        <v>160</v>
      </c>
      <c r="H474" s="73">
        <v>6.75</v>
      </c>
      <c r="I474" s="81">
        <f>I468</f>
        <v>29.395</v>
      </c>
      <c r="J474" s="73">
        <f>H474*I474</f>
        <v>198.41625</v>
      </c>
      <c r="K474" s="73">
        <f>L474-J474</f>
        <v>39.68324999999999</v>
      </c>
      <c r="L474" s="73">
        <f>J474*120/100</f>
        <v>238.09949999999998</v>
      </c>
    </row>
    <row r="475" spans="1:12" ht="12.75">
      <c r="A475" s="64"/>
      <c r="B475" s="34"/>
      <c r="C475" s="26"/>
      <c r="D475" s="26"/>
      <c r="E475" s="41"/>
      <c r="F475" s="41"/>
      <c r="G475" s="82"/>
      <c r="H475" s="83"/>
      <c r="I475" s="84"/>
      <c r="J475" s="83"/>
      <c r="K475" s="83"/>
      <c r="L475" s="83"/>
    </row>
    <row r="476" spans="1:12" ht="12.75">
      <c r="A476" s="64"/>
      <c r="B476" s="35" t="s">
        <v>174</v>
      </c>
      <c r="C476" s="26"/>
      <c r="D476" s="26"/>
      <c r="E476" s="41"/>
      <c r="F476" s="41"/>
      <c r="G476" s="82"/>
      <c r="H476" s="83"/>
      <c r="I476" s="84"/>
      <c r="J476" s="83"/>
      <c r="K476" s="83"/>
      <c r="L476" s="83"/>
    </row>
    <row r="477" spans="1:12" ht="12.75">
      <c r="A477" s="64"/>
      <c r="B477" s="69" t="s">
        <v>168</v>
      </c>
      <c r="C477" s="75"/>
      <c r="D477" s="75"/>
      <c r="E477" s="76"/>
      <c r="F477" s="76"/>
      <c r="G477" s="82"/>
      <c r="H477" s="83"/>
      <c r="I477" s="84"/>
      <c r="J477" s="88">
        <f>J457+J463+J468+J471</f>
        <v>17586.14665</v>
      </c>
      <c r="K477" s="88">
        <f>K457+K463+K468+K471</f>
        <v>3517.2293300000015</v>
      </c>
      <c r="L477" s="88">
        <f>L457+L463+L468+L471</f>
        <v>21103.37598</v>
      </c>
    </row>
    <row r="478" spans="1:12" ht="12.75">
      <c r="A478" s="64"/>
      <c r="B478" s="69" t="s">
        <v>169</v>
      </c>
      <c r="C478" s="75"/>
      <c r="D478" s="75"/>
      <c r="E478" s="76"/>
      <c r="F478" s="76"/>
      <c r="G478" s="82"/>
      <c r="H478" s="83"/>
      <c r="I478" s="84"/>
      <c r="J478" s="73">
        <f>J457</f>
        <v>0</v>
      </c>
      <c r="K478" s="73">
        <f>K457</f>
        <v>0</v>
      </c>
      <c r="L478" s="73">
        <f>L457</f>
        <v>0</v>
      </c>
    </row>
    <row r="479" spans="1:12" ht="12.75">
      <c r="A479" s="64"/>
      <c r="B479" s="69" t="s">
        <v>170</v>
      </c>
      <c r="C479" s="75"/>
      <c r="D479" s="75"/>
      <c r="E479" s="76"/>
      <c r="F479" s="76"/>
      <c r="G479" s="82"/>
      <c r="H479" s="83"/>
      <c r="I479" s="84"/>
      <c r="J479" s="73">
        <f>J463</f>
        <v>0</v>
      </c>
      <c r="K479" s="73">
        <f>K463</f>
        <v>0</v>
      </c>
      <c r="L479" s="73">
        <f>L463</f>
        <v>0</v>
      </c>
    </row>
    <row r="480" spans="1:12" ht="12.75">
      <c r="A480" s="64"/>
      <c r="B480" s="69" t="s">
        <v>171</v>
      </c>
      <c r="C480" s="75"/>
      <c r="D480" s="75"/>
      <c r="E480" s="76"/>
      <c r="F480" s="76"/>
      <c r="G480" s="82"/>
      <c r="H480" s="83"/>
      <c r="I480" s="84"/>
      <c r="J480" s="73">
        <f>J471</f>
        <v>16754.26815</v>
      </c>
      <c r="K480" s="73">
        <f>K471</f>
        <v>3350.8536300000014</v>
      </c>
      <c r="L480" s="73">
        <f>L471</f>
        <v>20105.12178</v>
      </c>
    </row>
    <row r="481" spans="1:12" ht="12.75">
      <c r="A481" s="64"/>
      <c r="B481" s="69" t="s">
        <v>173</v>
      </c>
      <c r="C481" s="75"/>
      <c r="D481" s="75"/>
      <c r="E481" s="76"/>
      <c r="F481" s="76"/>
      <c r="G481" s="82"/>
      <c r="H481" s="83"/>
      <c r="I481" s="84"/>
      <c r="J481" s="73">
        <f>J468</f>
        <v>831.8785</v>
      </c>
      <c r="K481" s="73">
        <f>K468</f>
        <v>166.37569999999994</v>
      </c>
      <c r="L481" s="73">
        <f>L468</f>
        <v>998.2542</v>
      </c>
    </row>
    <row r="482" spans="1:6" ht="12.75">
      <c r="A482" s="86"/>
      <c r="B482" s="35"/>
      <c r="C482" s="77"/>
      <c r="D482" s="77"/>
      <c r="E482" s="41"/>
      <c r="F482" s="41"/>
    </row>
    <row r="483" spans="1:6" ht="12.75">
      <c r="A483" s="86"/>
      <c r="B483" s="35"/>
      <c r="C483" s="77"/>
      <c r="D483" s="77"/>
      <c r="E483" s="41"/>
      <c r="F483" s="41"/>
    </row>
    <row r="484" spans="1:6" ht="12.75">
      <c r="A484" s="86">
        <v>17</v>
      </c>
      <c r="B484" s="35" t="s">
        <v>89</v>
      </c>
      <c r="C484" s="77" t="s">
        <v>115</v>
      </c>
      <c r="D484" s="77" t="s">
        <v>183</v>
      </c>
      <c r="E484" s="41">
        <v>6466</v>
      </c>
      <c r="F484" s="41">
        <v>866</v>
      </c>
    </row>
    <row r="485" spans="1:10" ht="12.75">
      <c r="A485" s="64"/>
      <c r="B485" s="29"/>
      <c r="C485" s="29"/>
      <c r="D485" s="26"/>
      <c r="E485" s="26"/>
      <c r="F485" s="41"/>
      <c r="G485" s="41"/>
      <c r="I485" s="55"/>
      <c r="J485" s="80"/>
    </row>
    <row r="486" spans="1:6" ht="12.75">
      <c r="A486" s="64"/>
      <c r="B486" s="35" t="s">
        <v>153</v>
      </c>
      <c r="C486" s="77"/>
      <c r="D486" s="26"/>
      <c r="E486" s="41"/>
      <c r="F486" s="41"/>
    </row>
    <row r="487" spans="1:12" ht="12.75">
      <c r="A487" s="64"/>
      <c r="B487" s="69" t="s">
        <v>154</v>
      </c>
      <c r="C487" s="75"/>
      <c r="D487" s="75"/>
      <c r="E487" s="76"/>
      <c r="F487" s="76"/>
      <c r="G487" s="72"/>
      <c r="H487" s="72"/>
      <c r="J487" s="73">
        <f>J488+J489+J490</f>
        <v>0</v>
      </c>
      <c r="K487" s="73">
        <f>L487-J487</f>
        <v>0</v>
      </c>
      <c r="L487" s="73">
        <f>J487*120/100</f>
        <v>0</v>
      </c>
    </row>
    <row r="488" spans="1:12" ht="12.75">
      <c r="A488" s="64"/>
      <c r="B488" s="69" t="s">
        <v>155</v>
      </c>
      <c r="C488" s="75"/>
      <c r="D488" s="75"/>
      <c r="E488" s="76"/>
      <c r="F488" s="76"/>
      <c r="G488" s="74" t="s">
        <v>159</v>
      </c>
      <c r="H488" s="85"/>
      <c r="I488" s="81">
        <v>12</v>
      </c>
      <c r="J488" s="73">
        <f>H488*I488</f>
        <v>0</v>
      </c>
      <c r="K488" s="73">
        <f>L488-J488</f>
        <v>0</v>
      </c>
      <c r="L488" s="73">
        <f>J488*120/100</f>
        <v>0</v>
      </c>
    </row>
    <row r="489" spans="1:12" ht="12.75">
      <c r="A489" s="64"/>
      <c r="B489" s="69" t="s">
        <v>156</v>
      </c>
      <c r="C489" s="75"/>
      <c r="D489" s="75"/>
      <c r="E489" s="76"/>
      <c r="F489" s="76"/>
      <c r="G489" s="74" t="s">
        <v>160</v>
      </c>
      <c r="H489" s="85"/>
      <c r="I489" s="81">
        <f>F484/1000</f>
        <v>0.866</v>
      </c>
      <c r="J489" s="73">
        <f>H489*I489</f>
        <v>0</v>
      </c>
      <c r="K489" s="73">
        <f>L489-J489</f>
        <v>0</v>
      </c>
      <c r="L489" s="73">
        <f>J489*120/100</f>
        <v>0</v>
      </c>
    </row>
    <row r="490" spans="1:12" ht="12.75">
      <c r="A490" s="64"/>
      <c r="B490" s="69" t="s">
        <v>157</v>
      </c>
      <c r="C490" s="75"/>
      <c r="D490" s="75"/>
      <c r="E490" s="76"/>
      <c r="F490" s="76"/>
      <c r="G490" s="74" t="s">
        <v>160</v>
      </c>
      <c r="H490" s="85"/>
      <c r="I490" s="81">
        <f>E484/1000</f>
        <v>6.466</v>
      </c>
      <c r="J490" s="73">
        <f>H490*I490</f>
        <v>0</v>
      </c>
      <c r="K490" s="73">
        <f>L490-J490</f>
        <v>0</v>
      </c>
      <c r="L490" s="73">
        <f>J490*120/100</f>
        <v>0</v>
      </c>
    </row>
    <row r="491" spans="1:6" ht="12.75">
      <c r="A491" s="64"/>
      <c r="B491" s="29"/>
      <c r="C491" s="26"/>
      <c r="D491" s="26"/>
      <c r="E491" s="41"/>
      <c r="F491" s="41"/>
    </row>
    <row r="492" spans="1:6" ht="12.75">
      <c r="A492" s="64"/>
      <c r="B492" s="35" t="s">
        <v>161</v>
      </c>
      <c r="C492" s="77"/>
      <c r="D492" s="26"/>
      <c r="E492" s="41"/>
      <c r="F492" s="41"/>
    </row>
    <row r="493" spans="1:12" ht="12.75">
      <c r="A493" s="64"/>
      <c r="B493" s="69" t="s">
        <v>162</v>
      </c>
      <c r="C493" s="75"/>
      <c r="D493" s="75"/>
      <c r="E493" s="76"/>
      <c r="F493" s="76"/>
      <c r="G493" s="72"/>
      <c r="H493" s="72"/>
      <c r="J493" s="73">
        <f>J494+J495+J496</f>
        <v>0</v>
      </c>
      <c r="K493" s="73">
        <f>L493-J493</f>
        <v>0</v>
      </c>
      <c r="L493" s="73">
        <f>J493*120/100</f>
        <v>0</v>
      </c>
    </row>
    <row r="494" spans="1:12" ht="12.75">
      <c r="A494" s="64"/>
      <c r="B494" s="69" t="s">
        <v>155</v>
      </c>
      <c r="C494" s="75"/>
      <c r="D494" s="75"/>
      <c r="E494" s="76"/>
      <c r="F494" s="76"/>
      <c r="G494" s="74" t="s">
        <v>159</v>
      </c>
      <c r="H494" s="85"/>
      <c r="I494" s="81">
        <v>12</v>
      </c>
      <c r="J494" s="73">
        <f>H494*I494</f>
        <v>0</v>
      </c>
      <c r="K494" s="73">
        <f>L494-J494</f>
        <v>0</v>
      </c>
      <c r="L494" s="73">
        <f>J494*120/100</f>
        <v>0</v>
      </c>
    </row>
    <row r="495" spans="1:12" ht="12.75">
      <c r="A495" s="64"/>
      <c r="B495" s="69" t="s">
        <v>156</v>
      </c>
      <c r="C495" s="75"/>
      <c r="D495" s="75"/>
      <c r="E495" s="76"/>
      <c r="F495" s="76"/>
      <c r="G495" s="74" t="s">
        <v>160</v>
      </c>
      <c r="H495" s="85"/>
      <c r="I495" s="81">
        <f>F484/1000</f>
        <v>0.866</v>
      </c>
      <c r="J495" s="73">
        <f>H495*I495</f>
        <v>0</v>
      </c>
      <c r="K495" s="73">
        <f>L495-J495</f>
        <v>0</v>
      </c>
      <c r="L495" s="73">
        <f>J495*120/100</f>
        <v>0</v>
      </c>
    </row>
    <row r="496" spans="1:12" ht="12.75">
      <c r="A496" s="64"/>
      <c r="B496" s="69" t="s">
        <v>157</v>
      </c>
      <c r="C496" s="75"/>
      <c r="D496" s="75"/>
      <c r="E496" s="76"/>
      <c r="F496" s="76"/>
      <c r="G496" s="74" t="s">
        <v>160</v>
      </c>
      <c r="H496" s="85"/>
      <c r="I496" s="81">
        <f>E484/1000</f>
        <v>6.466</v>
      </c>
      <c r="J496" s="73">
        <f>H496*I496</f>
        <v>0</v>
      </c>
      <c r="K496" s="73">
        <f>L496-J496</f>
        <v>0</v>
      </c>
      <c r="L496" s="73">
        <f>J496*120/100</f>
        <v>0</v>
      </c>
    </row>
    <row r="497" spans="1:6" ht="12.75">
      <c r="A497" s="64"/>
      <c r="B497" s="29"/>
      <c r="C497" s="26"/>
      <c r="D497" s="26"/>
      <c r="E497" s="41"/>
      <c r="F497" s="41"/>
    </row>
    <row r="498" spans="1:12" ht="12.75">
      <c r="A498" s="64"/>
      <c r="B498" s="78" t="s">
        <v>163</v>
      </c>
      <c r="C498" s="75"/>
      <c r="D498" s="75"/>
      <c r="E498" s="76"/>
      <c r="F498" s="76"/>
      <c r="G498" s="68"/>
      <c r="H498" s="73">
        <v>28.3</v>
      </c>
      <c r="I498" s="81">
        <f>E484/1000+F484/1000</f>
        <v>7.332</v>
      </c>
      <c r="J498" s="73">
        <f>H498*I498</f>
        <v>207.4956</v>
      </c>
      <c r="K498" s="73">
        <f>L498-J498</f>
        <v>41.49911999999998</v>
      </c>
      <c r="L498" s="73">
        <f>J498*120/100</f>
        <v>248.99471999999997</v>
      </c>
    </row>
    <row r="499" spans="1:6" ht="12.75">
      <c r="A499" s="64"/>
      <c r="B499" s="29"/>
      <c r="C499" s="26"/>
      <c r="D499" s="26"/>
      <c r="E499" s="41"/>
      <c r="F499" s="41"/>
    </row>
    <row r="500" spans="1:6" ht="12.75">
      <c r="A500" s="64"/>
      <c r="B500" s="35" t="s">
        <v>172</v>
      </c>
      <c r="C500" s="77"/>
      <c r="D500" s="26"/>
      <c r="E500" s="41"/>
      <c r="F500" s="41"/>
    </row>
    <row r="501" spans="1:12" ht="12.75">
      <c r="A501" s="64"/>
      <c r="B501" s="69" t="s">
        <v>164</v>
      </c>
      <c r="C501" s="75"/>
      <c r="D501" s="75"/>
      <c r="E501" s="76"/>
      <c r="F501" s="76"/>
      <c r="G501" s="72"/>
      <c r="H501" s="72"/>
      <c r="J501" s="73">
        <f>J502+J503+J504</f>
        <v>4179.02004</v>
      </c>
      <c r="K501" s="73">
        <f>L501-J501</f>
        <v>835.8040080000001</v>
      </c>
      <c r="L501" s="73">
        <f>J501*120/100</f>
        <v>5014.824048</v>
      </c>
    </row>
    <row r="502" spans="1:12" ht="12.75">
      <c r="A502" s="64"/>
      <c r="B502" s="69" t="s">
        <v>165</v>
      </c>
      <c r="C502" s="75"/>
      <c r="D502" s="75"/>
      <c r="E502" s="76"/>
      <c r="F502" s="76"/>
      <c r="G502" s="74" t="s">
        <v>160</v>
      </c>
      <c r="H502" s="73">
        <v>144</v>
      </c>
      <c r="I502" s="81">
        <f>I498</f>
        <v>7.332</v>
      </c>
      <c r="J502" s="73">
        <f>H502*I502</f>
        <v>1055.808</v>
      </c>
      <c r="K502" s="73">
        <f>L502-J502</f>
        <v>211.1615999999999</v>
      </c>
      <c r="L502" s="73">
        <f>J502*120/100</f>
        <v>1266.9696</v>
      </c>
    </row>
    <row r="503" spans="1:12" ht="12.75">
      <c r="A503" s="64"/>
      <c r="B503" s="69" t="s">
        <v>166</v>
      </c>
      <c r="C503" s="75"/>
      <c r="D503" s="75"/>
      <c r="E503" s="76"/>
      <c r="F503" s="76"/>
      <c r="G503" s="74" t="s">
        <v>160</v>
      </c>
      <c r="H503" s="73">
        <v>419.22</v>
      </c>
      <c r="I503" s="81">
        <f>I498</f>
        <v>7.332</v>
      </c>
      <c r="J503" s="73">
        <f>H503*I503</f>
        <v>3073.7210400000004</v>
      </c>
      <c r="K503" s="73">
        <f>L503-J503</f>
        <v>614.7442079999996</v>
      </c>
      <c r="L503" s="73">
        <f>J503*120/100</f>
        <v>3688.465248</v>
      </c>
    </row>
    <row r="504" spans="1:12" ht="12.75">
      <c r="A504" s="64"/>
      <c r="B504" s="69" t="s">
        <v>167</v>
      </c>
      <c r="C504" s="75"/>
      <c r="D504" s="75"/>
      <c r="E504" s="76"/>
      <c r="F504" s="76"/>
      <c r="G504" s="74" t="s">
        <v>160</v>
      </c>
      <c r="H504" s="73">
        <v>6.75</v>
      </c>
      <c r="I504" s="81">
        <f>I498</f>
        <v>7.332</v>
      </c>
      <c r="J504" s="73">
        <f>H504*I504</f>
        <v>49.491</v>
      </c>
      <c r="K504" s="73">
        <f>L504-J504</f>
        <v>9.898200000000003</v>
      </c>
      <c r="L504" s="73">
        <f>J504*120/100</f>
        <v>59.3892</v>
      </c>
    </row>
    <row r="505" spans="1:12" ht="12.75">
      <c r="A505" s="64"/>
      <c r="B505" s="34"/>
      <c r="C505" s="26"/>
      <c r="D505" s="26"/>
      <c r="E505" s="41"/>
      <c r="F505" s="41"/>
      <c r="G505" s="82"/>
      <c r="H505" s="83"/>
      <c r="I505" s="84"/>
      <c r="J505" s="83"/>
      <c r="K505" s="83"/>
      <c r="L505" s="83"/>
    </row>
    <row r="506" spans="1:12" ht="12.75">
      <c r="A506" s="64"/>
      <c r="B506" s="35" t="s">
        <v>174</v>
      </c>
      <c r="C506" s="26"/>
      <c r="D506" s="26"/>
      <c r="E506" s="41"/>
      <c r="F506" s="41"/>
      <c r="G506" s="82"/>
      <c r="H506" s="83"/>
      <c r="I506" s="84"/>
      <c r="J506" s="83"/>
      <c r="K506" s="83"/>
      <c r="L506" s="83"/>
    </row>
    <row r="507" spans="1:12" ht="12.75">
      <c r="A507" s="64"/>
      <c r="B507" s="69" t="s">
        <v>168</v>
      </c>
      <c r="C507" s="75"/>
      <c r="D507" s="75"/>
      <c r="E507" s="76"/>
      <c r="F507" s="76"/>
      <c r="G507" s="82"/>
      <c r="H507" s="83"/>
      <c r="I507" s="84"/>
      <c r="J507" s="88">
        <f>J487+J493+J498+J501</f>
        <v>4386.5156400000005</v>
      </c>
      <c r="K507" s="88">
        <f>K487+K493+K498+K501</f>
        <v>877.303128</v>
      </c>
      <c r="L507" s="88">
        <f>L487+L493+L498+L501</f>
        <v>5263.818768</v>
      </c>
    </row>
    <row r="508" spans="1:12" ht="12.75">
      <c r="A508" s="64"/>
      <c r="B508" s="69" t="s">
        <v>169</v>
      </c>
      <c r="C508" s="75"/>
      <c r="D508" s="75"/>
      <c r="E508" s="76"/>
      <c r="F508" s="76"/>
      <c r="G508" s="82"/>
      <c r="H508" s="83"/>
      <c r="I508" s="84"/>
      <c r="J508" s="73">
        <f>J487</f>
        <v>0</v>
      </c>
      <c r="K508" s="73">
        <f>K487</f>
        <v>0</v>
      </c>
      <c r="L508" s="73">
        <f>L487</f>
        <v>0</v>
      </c>
    </row>
    <row r="509" spans="1:12" ht="12.75">
      <c r="A509" s="64"/>
      <c r="B509" s="69" t="s">
        <v>170</v>
      </c>
      <c r="C509" s="75"/>
      <c r="D509" s="75"/>
      <c r="E509" s="76"/>
      <c r="F509" s="76"/>
      <c r="G509" s="82"/>
      <c r="H509" s="83"/>
      <c r="I509" s="84"/>
      <c r="J509" s="73">
        <f>J493</f>
        <v>0</v>
      </c>
      <c r="K509" s="73">
        <f>K493</f>
        <v>0</v>
      </c>
      <c r="L509" s="73">
        <f>L493</f>
        <v>0</v>
      </c>
    </row>
    <row r="510" spans="1:12" ht="12.75">
      <c r="A510" s="64"/>
      <c r="B510" s="69" t="s">
        <v>171</v>
      </c>
      <c r="C510" s="75"/>
      <c r="D510" s="75"/>
      <c r="E510" s="76"/>
      <c r="F510" s="76"/>
      <c r="G510" s="82"/>
      <c r="H510" s="83"/>
      <c r="I510" s="84"/>
      <c r="J510" s="73">
        <f>J501</f>
        <v>4179.02004</v>
      </c>
      <c r="K510" s="73">
        <f>K501</f>
        <v>835.8040080000001</v>
      </c>
      <c r="L510" s="73">
        <f>L501</f>
        <v>5014.824048</v>
      </c>
    </row>
    <row r="511" spans="1:12" ht="12.75">
      <c r="A511" s="64"/>
      <c r="B511" s="69" t="s">
        <v>173</v>
      </c>
      <c r="C511" s="75"/>
      <c r="D511" s="75"/>
      <c r="E511" s="76"/>
      <c r="F511" s="76"/>
      <c r="G511" s="82"/>
      <c r="H511" s="83"/>
      <c r="I511" s="84"/>
      <c r="J511" s="73">
        <f>J498</f>
        <v>207.4956</v>
      </c>
      <c r="K511" s="73">
        <f>K498</f>
        <v>41.49911999999998</v>
      </c>
      <c r="L511" s="73">
        <f>L498</f>
        <v>248.99471999999997</v>
      </c>
    </row>
    <row r="512" spans="1:6" ht="12.75">
      <c r="A512" s="86"/>
      <c r="B512" s="35"/>
      <c r="C512" s="77"/>
      <c r="D512" s="77"/>
      <c r="E512" s="41"/>
      <c r="F512" s="41"/>
    </row>
    <row r="513" spans="1:6" ht="12.75">
      <c r="A513" s="86"/>
      <c r="B513" s="35"/>
      <c r="C513" s="77"/>
      <c r="D513" s="77"/>
      <c r="E513" s="41"/>
      <c r="F513" s="41"/>
    </row>
    <row r="514" spans="1:6" ht="12.75">
      <c r="A514" s="86">
        <v>18</v>
      </c>
      <c r="B514" s="35" t="s">
        <v>90</v>
      </c>
      <c r="C514" s="77" t="s">
        <v>115</v>
      </c>
      <c r="D514" s="77" t="s">
        <v>139</v>
      </c>
      <c r="E514" s="41">
        <v>558</v>
      </c>
      <c r="F514" s="41">
        <v>1319</v>
      </c>
    </row>
    <row r="515" spans="1:10" ht="12.75">
      <c r="A515" s="64"/>
      <c r="B515" s="29"/>
      <c r="C515" s="29"/>
      <c r="D515" s="26"/>
      <c r="E515" s="26"/>
      <c r="F515" s="41"/>
      <c r="G515" s="41"/>
      <c r="I515" s="55"/>
      <c r="J515" s="80"/>
    </row>
    <row r="516" spans="1:6" ht="12.75">
      <c r="A516" s="64"/>
      <c r="B516" s="35" t="s">
        <v>153</v>
      </c>
      <c r="C516" s="77"/>
      <c r="D516" s="26"/>
      <c r="E516" s="41"/>
      <c r="F516" s="41"/>
    </row>
    <row r="517" spans="1:12" ht="12.75">
      <c r="A517" s="64"/>
      <c r="B517" s="69" t="s">
        <v>154</v>
      </c>
      <c r="C517" s="75"/>
      <c r="D517" s="75"/>
      <c r="E517" s="76"/>
      <c r="F517" s="76"/>
      <c r="G517" s="72"/>
      <c r="H517" s="72"/>
      <c r="J517" s="73">
        <f>J518+J519+J520</f>
        <v>0</v>
      </c>
      <c r="K517" s="73">
        <f>L517-J517</f>
        <v>0</v>
      </c>
      <c r="L517" s="73">
        <f>J517*120/100</f>
        <v>0</v>
      </c>
    </row>
    <row r="518" spans="1:12" ht="12.75">
      <c r="A518" s="64"/>
      <c r="B518" s="69" t="s">
        <v>155</v>
      </c>
      <c r="C518" s="75"/>
      <c r="D518" s="75"/>
      <c r="E518" s="76"/>
      <c r="F518" s="76"/>
      <c r="G518" s="74" t="s">
        <v>159</v>
      </c>
      <c r="H518" s="85"/>
      <c r="I518" s="81">
        <v>12</v>
      </c>
      <c r="J518" s="73">
        <f>H518*I518</f>
        <v>0</v>
      </c>
      <c r="K518" s="73">
        <f>L518-J518</f>
        <v>0</v>
      </c>
      <c r="L518" s="73">
        <f>J518*120/100</f>
        <v>0</v>
      </c>
    </row>
    <row r="519" spans="1:12" ht="12.75">
      <c r="A519" s="64"/>
      <c r="B519" s="69" t="s">
        <v>156</v>
      </c>
      <c r="C519" s="75"/>
      <c r="D519" s="75"/>
      <c r="E519" s="76"/>
      <c r="F519" s="76"/>
      <c r="G519" s="74" t="s">
        <v>160</v>
      </c>
      <c r="H519" s="85"/>
      <c r="I519" s="81">
        <f>F514/1000</f>
        <v>1.319</v>
      </c>
      <c r="J519" s="73">
        <f>H519*I519</f>
        <v>0</v>
      </c>
      <c r="K519" s="73">
        <f>L519-J519</f>
        <v>0</v>
      </c>
      <c r="L519" s="73">
        <f>J519*120/100</f>
        <v>0</v>
      </c>
    </row>
    <row r="520" spans="1:12" ht="12.75">
      <c r="A520" s="64"/>
      <c r="B520" s="69" t="s">
        <v>157</v>
      </c>
      <c r="C520" s="75"/>
      <c r="D520" s="75"/>
      <c r="E520" s="76"/>
      <c r="F520" s="76"/>
      <c r="G520" s="74" t="s">
        <v>160</v>
      </c>
      <c r="H520" s="85"/>
      <c r="I520" s="81">
        <f>E514/1000</f>
        <v>0.558</v>
      </c>
      <c r="J520" s="73">
        <f>H520*I520</f>
        <v>0</v>
      </c>
      <c r="K520" s="73">
        <f>L520-J520</f>
        <v>0</v>
      </c>
      <c r="L520" s="73">
        <f>J520*120/100</f>
        <v>0</v>
      </c>
    </row>
    <row r="521" spans="1:6" ht="12.75">
      <c r="A521" s="64"/>
      <c r="B521" s="29"/>
      <c r="C521" s="26"/>
      <c r="D521" s="26"/>
      <c r="E521" s="41"/>
      <c r="F521" s="41"/>
    </row>
    <row r="522" spans="1:6" ht="12.75">
      <c r="A522" s="64"/>
      <c r="B522" s="35" t="s">
        <v>161</v>
      </c>
      <c r="C522" s="77"/>
      <c r="D522" s="26"/>
      <c r="E522" s="41"/>
      <c r="F522" s="41"/>
    </row>
    <row r="523" spans="1:12" ht="12.75">
      <c r="A523" s="64"/>
      <c r="B523" s="69" t="s">
        <v>162</v>
      </c>
      <c r="C523" s="75"/>
      <c r="D523" s="75"/>
      <c r="E523" s="76"/>
      <c r="F523" s="76"/>
      <c r="G523" s="72"/>
      <c r="H523" s="72"/>
      <c r="J523" s="73">
        <f>J524+J525+J526</f>
        <v>0</v>
      </c>
      <c r="K523" s="73">
        <f>L523-J523</f>
        <v>0</v>
      </c>
      <c r="L523" s="73">
        <f>J523*120/100</f>
        <v>0</v>
      </c>
    </row>
    <row r="524" spans="1:12" ht="12.75">
      <c r="A524" s="64"/>
      <c r="B524" s="69" t="s">
        <v>155</v>
      </c>
      <c r="C524" s="75"/>
      <c r="D524" s="75"/>
      <c r="E524" s="76"/>
      <c r="F524" s="76"/>
      <c r="G524" s="74" t="s">
        <v>159</v>
      </c>
      <c r="H524" s="85"/>
      <c r="I524" s="81">
        <v>12</v>
      </c>
      <c r="J524" s="73">
        <f>H524*I524</f>
        <v>0</v>
      </c>
      <c r="K524" s="73">
        <f>L524-J524</f>
        <v>0</v>
      </c>
      <c r="L524" s="73">
        <f>J524*120/100</f>
        <v>0</v>
      </c>
    </row>
    <row r="525" spans="1:12" ht="12.75">
      <c r="A525" s="64"/>
      <c r="B525" s="69" t="s">
        <v>156</v>
      </c>
      <c r="C525" s="75"/>
      <c r="D525" s="75"/>
      <c r="E525" s="76"/>
      <c r="F525" s="76"/>
      <c r="G525" s="74" t="s">
        <v>160</v>
      </c>
      <c r="H525" s="85"/>
      <c r="I525" s="81">
        <f>F514/1000</f>
        <v>1.319</v>
      </c>
      <c r="J525" s="73">
        <f>H525*I525</f>
        <v>0</v>
      </c>
      <c r="K525" s="73">
        <f>L525-J525</f>
        <v>0</v>
      </c>
      <c r="L525" s="73">
        <f>J525*120/100</f>
        <v>0</v>
      </c>
    </row>
    <row r="526" spans="1:12" ht="12.75">
      <c r="A526" s="64"/>
      <c r="B526" s="69" t="s">
        <v>157</v>
      </c>
      <c r="C526" s="75"/>
      <c r="D526" s="75"/>
      <c r="E526" s="76"/>
      <c r="F526" s="76"/>
      <c r="G526" s="74" t="s">
        <v>160</v>
      </c>
      <c r="H526" s="85"/>
      <c r="I526" s="81">
        <f>E514/1000</f>
        <v>0.558</v>
      </c>
      <c r="J526" s="73">
        <f>H526*I526</f>
        <v>0</v>
      </c>
      <c r="K526" s="73">
        <f>L526-J526</f>
        <v>0</v>
      </c>
      <c r="L526" s="73">
        <f>J526*120/100</f>
        <v>0</v>
      </c>
    </row>
    <row r="527" spans="1:6" ht="12.75">
      <c r="A527" s="64"/>
      <c r="B527" s="29"/>
      <c r="C527" s="26"/>
      <c r="D527" s="26"/>
      <c r="E527" s="41"/>
      <c r="F527" s="41"/>
    </row>
    <row r="528" spans="1:12" ht="12.75">
      <c r="A528" s="64"/>
      <c r="B528" s="78" t="s">
        <v>163</v>
      </c>
      <c r="C528" s="75"/>
      <c r="D528" s="75"/>
      <c r="E528" s="76"/>
      <c r="F528" s="76"/>
      <c r="G528" s="68"/>
      <c r="H528" s="73">
        <v>28.3</v>
      </c>
      <c r="I528" s="81">
        <f>E514/1000+F514/1000</f>
        <v>1.877</v>
      </c>
      <c r="J528" s="73">
        <f>H528*I528</f>
        <v>53.1191</v>
      </c>
      <c r="K528" s="73">
        <f>L528-J528</f>
        <v>10.623820000000002</v>
      </c>
      <c r="L528" s="73">
        <f>J528*120/100</f>
        <v>63.742920000000005</v>
      </c>
    </row>
    <row r="529" spans="1:6" ht="12.75">
      <c r="A529" s="64"/>
      <c r="B529" s="29"/>
      <c r="C529" s="26"/>
      <c r="D529" s="26"/>
      <c r="E529" s="41"/>
      <c r="F529" s="41"/>
    </row>
    <row r="530" spans="1:6" ht="12.75">
      <c r="A530" s="64"/>
      <c r="B530" s="35" t="s">
        <v>172</v>
      </c>
      <c r="C530" s="77"/>
      <c r="D530" s="26"/>
      <c r="E530" s="41"/>
      <c r="F530" s="41"/>
    </row>
    <row r="531" spans="1:12" ht="12.75">
      <c r="A531" s="64"/>
      <c r="B531" s="69" t="s">
        <v>164</v>
      </c>
      <c r="C531" s="75"/>
      <c r="D531" s="75"/>
      <c r="E531" s="76"/>
      <c r="F531" s="76"/>
      <c r="G531" s="72"/>
      <c r="H531" s="72"/>
      <c r="J531" s="73">
        <f>J532+J533+J534</f>
        <v>1069.83369</v>
      </c>
      <c r="K531" s="73">
        <f>L531-J531</f>
        <v>213.96673800000008</v>
      </c>
      <c r="L531" s="73">
        <f>J531*120/100</f>
        <v>1283.800428</v>
      </c>
    </row>
    <row r="532" spans="1:12" ht="12.75">
      <c r="A532" s="64"/>
      <c r="B532" s="69" t="s">
        <v>165</v>
      </c>
      <c r="C532" s="75"/>
      <c r="D532" s="75"/>
      <c r="E532" s="76"/>
      <c r="F532" s="76"/>
      <c r="G532" s="74" t="s">
        <v>160</v>
      </c>
      <c r="H532" s="73">
        <v>144</v>
      </c>
      <c r="I532" s="81">
        <f>I528</f>
        <v>1.877</v>
      </c>
      <c r="J532" s="73">
        <f>H532*I532</f>
        <v>270.288</v>
      </c>
      <c r="K532" s="73">
        <f>L532-J532</f>
        <v>54.05759999999998</v>
      </c>
      <c r="L532" s="73">
        <f>J532*120/100</f>
        <v>324.3456</v>
      </c>
    </row>
    <row r="533" spans="1:12" ht="12.75">
      <c r="A533" s="64"/>
      <c r="B533" s="69" t="s">
        <v>166</v>
      </c>
      <c r="C533" s="75"/>
      <c r="D533" s="75"/>
      <c r="E533" s="76"/>
      <c r="F533" s="76"/>
      <c r="G533" s="74" t="s">
        <v>160</v>
      </c>
      <c r="H533" s="73">
        <v>419.22</v>
      </c>
      <c r="I533" s="81">
        <f>I528</f>
        <v>1.877</v>
      </c>
      <c r="J533" s="73">
        <f>H533*I533</f>
        <v>786.87594</v>
      </c>
      <c r="K533" s="73">
        <f>L533-J533</f>
        <v>157.37518799999998</v>
      </c>
      <c r="L533" s="73">
        <f>J533*120/100</f>
        <v>944.251128</v>
      </c>
    </row>
    <row r="534" spans="1:12" ht="12.75">
      <c r="A534" s="64"/>
      <c r="B534" s="69" t="s">
        <v>167</v>
      </c>
      <c r="C534" s="75"/>
      <c r="D534" s="75"/>
      <c r="E534" s="76"/>
      <c r="F534" s="76"/>
      <c r="G534" s="74" t="s">
        <v>160</v>
      </c>
      <c r="H534" s="73">
        <v>6.75</v>
      </c>
      <c r="I534" s="81">
        <f>I528</f>
        <v>1.877</v>
      </c>
      <c r="J534" s="73">
        <f>H534*I534</f>
        <v>12.66975</v>
      </c>
      <c r="K534" s="73">
        <f>L534-J534</f>
        <v>2.533950000000001</v>
      </c>
      <c r="L534" s="73">
        <f>J534*120/100</f>
        <v>15.203700000000001</v>
      </c>
    </row>
    <row r="535" spans="1:12" ht="12.75">
      <c r="A535" s="64"/>
      <c r="B535" s="34"/>
      <c r="C535" s="26"/>
      <c r="D535" s="26"/>
      <c r="E535" s="41"/>
      <c r="F535" s="41"/>
      <c r="G535" s="82"/>
      <c r="H535" s="83"/>
      <c r="I535" s="84"/>
      <c r="J535" s="83"/>
      <c r="K535" s="83"/>
      <c r="L535" s="83"/>
    </row>
    <row r="536" spans="1:12" ht="12.75">
      <c r="A536" s="64"/>
      <c r="B536" s="35" t="s">
        <v>174</v>
      </c>
      <c r="C536" s="26"/>
      <c r="D536" s="26"/>
      <c r="E536" s="41"/>
      <c r="F536" s="41"/>
      <c r="G536" s="82"/>
      <c r="H536" s="83"/>
      <c r="I536" s="84"/>
      <c r="J536" s="83"/>
      <c r="K536" s="83"/>
      <c r="L536" s="83"/>
    </row>
    <row r="537" spans="1:12" ht="12.75">
      <c r="A537" s="64"/>
      <c r="B537" s="69" t="s">
        <v>168</v>
      </c>
      <c r="C537" s="75"/>
      <c r="D537" s="75"/>
      <c r="E537" s="76"/>
      <c r="F537" s="76"/>
      <c r="G537" s="82"/>
      <c r="H537" s="83"/>
      <c r="I537" s="84"/>
      <c r="J537" s="88">
        <f>J517+J523+J528+J531</f>
        <v>1122.9527899999998</v>
      </c>
      <c r="K537" s="88">
        <f>K517+K523+K528+K531</f>
        <v>224.59055800000007</v>
      </c>
      <c r="L537" s="88">
        <f>L517+L523+L528+L531</f>
        <v>1347.543348</v>
      </c>
    </row>
    <row r="538" spans="1:12" ht="12.75">
      <c r="A538" s="64"/>
      <c r="B538" s="69" t="s">
        <v>169</v>
      </c>
      <c r="C538" s="75"/>
      <c r="D538" s="75"/>
      <c r="E538" s="76"/>
      <c r="F538" s="76"/>
      <c r="G538" s="82"/>
      <c r="H538" s="83"/>
      <c r="I538" s="84"/>
      <c r="J538" s="73">
        <f>J517</f>
        <v>0</v>
      </c>
      <c r="K538" s="73">
        <f>K517</f>
        <v>0</v>
      </c>
      <c r="L538" s="73">
        <f>L517</f>
        <v>0</v>
      </c>
    </row>
    <row r="539" spans="1:12" ht="12.75">
      <c r="A539" s="64"/>
      <c r="B539" s="69" t="s">
        <v>170</v>
      </c>
      <c r="C539" s="75"/>
      <c r="D539" s="75"/>
      <c r="E539" s="76"/>
      <c r="F539" s="76"/>
      <c r="G539" s="82"/>
      <c r="H539" s="83"/>
      <c r="I539" s="84"/>
      <c r="J539" s="73">
        <f>J523</f>
        <v>0</v>
      </c>
      <c r="K539" s="73">
        <f>K523</f>
        <v>0</v>
      </c>
      <c r="L539" s="73">
        <f>L523</f>
        <v>0</v>
      </c>
    </row>
    <row r="540" spans="1:12" ht="12.75">
      <c r="A540" s="64"/>
      <c r="B540" s="69" t="s">
        <v>171</v>
      </c>
      <c r="C540" s="75"/>
      <c r="D540" s="75"/>
      <c r="E540" s="76"/>
      <c r="F540" s="76"/>
      <c r="G540" s="82"/>
      <c r="H540" s="83"/>
      <c r="I540" s="84"/>
      <c r="J540" s="73">
        <f>J531</f>
        <v>1069.83369</v>
      </c>
      <c r="K540" s="73">
        <f>K531</f>
        <v>213.96673800000008</v>
      </c>
      <c r="L540" s="73">
        <f>L531</f>
        <v>1283.800428</v>
      </c>
    </row>
    <row r="541" spans="1:12" ht="12.75">
      <c r="A541" s="64"/>
      <c r="B541" s="69" t="s">
        <v>173</v>
      </c>
      <c r="C541" s="75"/>
      <c r="D541" s="75"/>
      <c r="E541" s="76"/>
      <c r="F541" s="76"/>
      <c r="G541" s="82"/>
      <c r="H541" s="83"/>
      <c r="I541" s="84"/>
      <c r="J541" s="73">
        <f>J528</f>
        <v>53.1191</v>
      </c>
      <c r="K541" s="73">
        <f>K528</f>
        <v>10.623820000000002</v>
      </c>
      <c r="L541" s="73">
        <f>L528</f>
        <v>63.742920000000005</v>
      </c>
    </row>
    <row r="542" spans="1:6" ht="12.75">
      <c r="A542" s="86"/>
      <c r="B542" s="35"/>
      <c r="C542" s="77"/>
      <c r="D542" s="77"/>
      <c r="E542" s="41"/>
      <c r="F542" s="41"/>
    </row>
    <row r="543" spans="1:6" ht="12.75">
      <c r="A543" s="86"/>
      <c r="B543" s="35"/>
      <c r="C543" s="77"/>
      <c r="D543" s="77"/>
      <c r="E543" s="41"/>
      <c r="F543" s="41"/>
    </row>
    <row r="544" spans="1:6" ht="12.75">
      <c r="A544" s="86">
        <v>19</v>
      </c>
      <c r="B544" s="35" t="s">
        <v>91</v>
      </c>
      <c r="C544" s="77" t="s">
        <v>110</v>
      </c>
      <c r="D544" s="77" t="s">
        <v>138</v>
      </c>
      <c r="E544" s="41">
        <v>0</v>
      </c>
      <c r="F544" s="41">
        <v>0</v>
      </c>
    </row>
    <row r="545" spans="1:10" ht="12.75">
      <c r="A545" s="64"/>
      <c r="B545" s="29"/>
      <c r="C545" s="29"/>
      <c r="D545" s="26"/>
      <c r="E545" s="26"/>
      <c r="F545" s="41"/>
      <c r="G545" s="41"/>
      <c r="I545" s="55"/>
      <c r="J545" s="80"/>
    </row>
    <row r="546" spans="1:6" ht="12.75">
      <c r="A546" s="64"/>
      <c r="B546" s="35" t="s">
        <v>153</v>
      </c>
      <c r="C546" s="77"/>
      <c r="D546" s="26"/>
      <c r="E546" s="41"/>
      <c r="F546" s="41"/>
    </row>
    <row r="547" spans="1:12" ht="12.75">
      <c r="A547" s="64"/>
      <c r="B547" s="69" t="s">
        <v>154</v>
      </c>
      <c r="C547" s="75"/>
      <c r="D547" s="75"/>
      <c r="E547" s="76"/>
      <c r="F547" s="76"/>
      <c r="G547" s="72"/>
      <c r="H547" s="72"/>
      <c r="J547" s="73">
        <f>J548+J549+J550</f>
        <v>0</v>
      </c>
      <c r="K547" s="73">
        <f>L547-J547</f>
        <v>0</v>
      </c>
      <c r="L547" s="73">
        <f>J547*120/100</f>
        <v>0</v>
      </c>
    </row>
    <row r="548" spans="1:12" ht="12.75">
      <c r="A548" s="64"/>
      <c r="B548" s="69" t="s">
        <v>155</v>
      </c>
      <c r="C548" s="75"/>
      <c r="D548" s="75"/>
      <c r="E548" s="76"/>
      <c r="F548" s="76"/>
      <c r="G548" s="74" t="s">
        <v>159</v>
      </c>
      <c r="H548" s="85"/>
      <c r="I548" s="81">
        <v>12</v>
      </c>
      <c r="J548" s="73">
        <f>H548*I548</f>
        <v>0</v>
      </c>
      <c r="K548" s="73">
        <f>L548-J548</f>
        <v>0</v>
      </c>
      <c r="L548" s="73">
        <f>J548*120/100</f>
        <v>0</v>
      </c>
    </row>
    <row r="549" spans="1:12" ht="12.75">
      <c r="A549" s="64"/>
      <c r="B549" s="69" t="s">
        <v>156</v>
      </c>
      <c r="C549" s="75"/>
      <c r="D549" s="75"/>
      <c r="E549" s="76"/>
      <c r="F549" s="76"/>
      <c r="G549" s="74" t="s">
        <v>160</v>
      </c>
      <c r="H549" s="85"/>
      <c r="I549" s="81">
        <f>F544/1000</f>
        <v>0</v>
      </c>
      <c r="J549" s="73">
        <f>H549*I549</f>
        <v>0</v>
      </c>
      <c r="K549" s="73">
        <f>L549-J549</f>
        <v>0</v>
      </c>
      <c r="L549" s="73">
        <f>J549*120/100</f>
        <v>0</v>
      </c>
    </row>
    <row r="550" spans="1:12" ht="12.75">
      <c r="A550" s="64"/>
      <c r="B550" s="69" t="s">
        <v>157</v>
      </c>
      <c r="C550" s="75"/>
      <c r="D550" s="75"/>
      <c r="E550" s="76"/>
      <c r="F550" s="76"/>
      <c r="G550" s="74" t="s">
        <v>160</v>
      </c>
      <c r="H550" s="85"/>
      <c r="I550" s="81">
        <f>E544/1000</f>
        <v>0</v>
      </c>
      <c r="J550" s="73">
        <f>H550*I550</f>
        <v>0</v>
      </c>
      <c r="K550" s="73">
        <f>L550-J550</f>
        <v>0</v>
      </c>
      <c r="L550" s="73">
        <f>J550*120/100</f>
        <v>0</v>
      </c>
    </row>
    <row r="551" spans="1:6" ht="12.75">
      <c r="A551" s="64"/>
      <c r="B551" s="29"/>
      <c r="C551" s="26"/>
      <c r="D551" s="26"/>
      <c r="E551" s="41"/>
      <c r="F551" s="41"/>
    </row>
    <row r="552" spans="1:6" ht="12.75">
      <c r="A552" s="64"/>
      <c r="B552" s="35" t="s">
        <v>161</v>
      </c>
      <c r="C552" s="77"/>
      <c r="D552" s="26"/>
      <c r="E552" s="41"/>
      <c r="F552" s="41"/>
    </row>
    <row r="553" spans="1:12" ht="12.75">
      <c r="A553" s="64"/>
      <c r="B553" s="69" t="s">
        <v>162</v>
      </c>
      <c r="C553" s="75"/>
      <c r="D553" s="75"/>
      <c r="E553" s="76"/>
      <c r="F553" s="76"/>
      <c r="G553" s="72"/>
      <c r="H553" s="72"/>
      <c r="J553" s="73">
        <f>J554+J555+J556</f>
        <v>0</v>
      </c>
      <c r="K553" s="73">
        <f>L553-J553</f>
        <v>0</v>
      </c>
      <c r="L553" s="73">
        <f>J553*120/100</f>
        <v>0</v>
      </c>
    </row>
    <row r="554" spans="1:12" ht="12.75">
      <c r="A554" s="64"/>
      <c r="B554" s="69" t="s">
        <v>155</v>
      </c>
      <c r="C554" s="75"/>
      <c r="D554" s="75"/>
      <c r="E554" s="76"/>
      <c r="F554" s="76"/>
      <c r="G554" s="74" t="s">
        <v>159</v>
      </c>
      <c r="H554" s="85"/>
      <c r="I554" s="81">
        <v>12</v>
      </c>
      <c r="J554" s="73">
        <f>H554*I554</f>
        <v>0</v>
      </c>
      <c r="K554" s="73">
        <f>L554-J554</f>
        <v>0</v>
      </c>
      <c r="L554" s="73">
        <f>J554*120/100</f>
        <v>0</v>
      </c>
    </row>
    <row r="555" spans="1:12" ht="12.75">
      <c r="A555" s="64"/>
      <c r="B555" s="69" t="s">
        <v>156</v>
      </c>
      <c r="C555" s="75"/>
      <c r="D555" s="75"/>
      <c r="E555" s="76"/>
      <c r="F555" s="76"/>
      <c r="G555" s="74" t="s">
        <v>160</v>
      </c>
      <c r="H555" s="85"/>
      <c r="I555" s="81">
        <f>F544/1000</f>
        <v>0</v>
      </c>
      <c r="J555" s="73">
        <f>H555*I555</f>
        <v>0</v>
      </c>
      <c r="K555" s="73">
        <f>L555-J555</f>
        <v>0</v>
      </c>
      <c r="L555" s="73">
        <f>J555*120/100</f>
        <v>0</v>
      </c>
    </row>
    <row r="556" spans="1:12" ht="12.75">
      <c r="A556" s="64"/>
      <c r="B556" s="69" t="s">
        <v>157</v>
      </c>
      <c r="C556" s="75"/>
      <c r="D556" s="75"/>
      <c r="E556" s="76"/>
      <c r="F556" s="76"/>
      <c r="G556" s="74" t="s">
        <v>160</v>
      </c>
      <c r="H556" s="85"/>
      <c r="I556" s="81">
        <f>E544/1000</f>
        <v>0</v>
      </c>
      <c r="J556" s="73">
        <f>H556*I556</f>
        <v>0</v>
      </c>
      <c r="K556" s="73">
        <f>L556-J556</f>
        <v>0</v>
      </c>
      <c r="L556" s="73">
        <f>J556*120/100</f>
        <v>0</v>
      </c>
    </row>
    <row r="557" spans="1:6" ht="12.75">
      <c r="A557" s="64"/>
      <c r="B557" s="29"/>
      <c r="C557" s="26"/>
      <c r="D557" s="26"/>
      <c r="E557" s="41"/>
      <c r="F557" s="41"/>
    </row>
    <row r="558" spans="1:12" ht="12.75">
      <c r="A558" s="64"/>
      <c r="B558" s="78" t="s">
        <v>163</v>
      </c>
      <c r="C558" s="75"/>
      <c r="D558" s="75"/>
      <c r="E558" s="76"/>
      <c r="F558" s="76"/>
      <c r="G558" s="68"/>
      <c r="H558" s="73">
        <v>28.3</v>
      </c>
      <c r="I558" s="81">
        <f>E544/1000+F544/1000</f>
        <v>0</v>
      </c>
      <c r="J558" s="73">
        <f>H558*I558</f>
        <v>0</v>
      </c>
      <c r="K558" s="73">
        <f>L558-J558</f>
        <v>0</v>
      </c>
      <c r="L558" s="73">
        <f>J558*120/100</f>
        <v>0</v>
      </c>
    </row>
    <row r="559" spans="1:6" ht="12.75">
      <c r="A559" s="64"/>
      <c r="B559" s="29"/>
      <c r="C559" s="26"/>
      <c r="D559" s="26"/>
      <c r="E559" s="41"/>
      <c r="F559" s="41"/>
    </row>
    <row r="560" spans="1:6" ht="12.75">
      <c r="A560" s="64"/>
      <c r="B560" s="35" t="s">
        <v>172</v>
      </c>
      <c r="C560" s="77"/>
      <c r="D560" s="26"/>
      <c r="E560" s="41"/>
      <c r="F560" s="41"/>
    </row>
    <row r="561" spans="1:12" ht="12.75">
      <c r="A561" s="64"/>
      <c r="B561" s="69" t="s">
        <v>164</v>
      </c>
      <c r="C561" s="75"/>
      <c r="D561" s="75"/>
      <c r="E561" s="76"/>
      <c r="F561" s="76"/>
      <c r="G561" s="72"/>
      <c r="H561" s="72"/>
      <c r="J561" s="73">
        <f>J562+J563+J564</f>
        <v>0</v>
      </c>
      <c r="K561" s="73">
        <f>L561-J561</f>
        <v>0</v>
      </c>
      <c r="L561" s="73">
        <f>J561*120/100</f>
        <v>0</v>
      </c>
    </row>
    <row r="562" spans="1:12" ht="12.75">
      <c r="A562" s="64"/>
      <c r="B562" s="69" t="s">
        <v>165</v>
      </c>
      <c r="C562" s="75"/>
      <c r="D562" s="75"/>
      <c r="E562" s="76"/>
      <c r="F562" s="76"/>
      <c r="G562" s="74" t="s">
        <v>160</v>
      </c>
      <c r="H562" s="73">
        <v>144</v>
      </c>
      <c r="I562" s="81">
        <f>I558</f>
        <v>0</v>
      </c>
      <c r="J562" s="73">
        <f>H562*I562</f>
        <v>0</v>
      </c>
      <c r="K562" s="73">
        <f>L562-J562</f>
        <v>0</v>
      </c>
      <c r="L562" s="73">
        <f>J562*120/100</f>
        <v>0</v>
      </c>
    </row>
    <row r="563" spans="1:12" ht="12.75">
      <c r="A563" s="64"/>
      <c r="B563" s="69" t="s">
        <v>166</v>
      </c>
      <c r="C563" s="75"/>
      <c r="D563" s="75"/>
      <c r="E563" s="76"/>
      <c r="F563" s="76"/>
      <c r="G563" s="74" t="s">
        <v>160</v>
      </c>
      <c r="H563" s="73">
        <v>419.22</v>
      </c>
      <c r="I563" s="81">
        <f>I558</f>
        <v>0</v>
      </c>
      <c r="J563" s="73">
        <f>H563*I563</f>
        <v>0</v>
      </c>
      <c r="K563" s="73">
        <f>L563-J563</f>
        <v>0</v>
      </c>
      <c r="L563" s="73">
        <f>J563*120/100</f>
        <v>0</v>
      </c>
    </row>
    <row r="564" spans="1:12" ht="12.75">
      <c r="A564" s="64"/>
      <c r="B564" s="69" t="s">
        <v>167</v>
      </c>
      <c r="C564" s="75"/>
      <c r="D564" s="75"/>
      <c r="E564" s="76"/>
      <c r="F564" s="76"/>
      <c r="G564" s="74" t="s">
        <v>160</v>
      </c>
      <c r="H564" s="73">
        <v>6.75</v>
      </c>
      <c r="I564" s="81">
        <f>I558</f>
        <v>0</v>
      </c>
      <c r="J564" s="73">
        <f>H564*I564</f>
        <v>0</v>
      </c>
      <c r="K564" s="73">
        <f>L564-J564</f>
        <v>0</v>
      </c>
      <c r="L564" s="73">
        <f>J564*120/100</f>
        <v>0</v>
      </c>
    </row>
    <row r="565" spans="1:12" ht="12.75">
      <c r="A565" s="64"/>
      <c r="B565" s="34"/>
      <c r="C565" s="26"/>
      <c r="D565" s="26"/>
      <c r="E565" s="41"/>
      <c r="F565" s="41"/>
      <c r="G565" s="82"/>
      <c r="H565" s="83"/>
      <c r="I565" s="84"/>
      <c r="J565" s="83"/>
      <c r="K565" s="83"/>
      <c r="L565" s="83"/>
    </row>
    <row r="566" spans="1:12" ht="12.75">
      <c r="A566" s="64"/>
      <c r="B566" s="35" t="s">
        <v>174</v>
      </c>
      <c r="C566" s="26"/>
      <c r="D566" s="26"/>
      <c r="E566" s="41"/>
      <c r="F566" s="41"/>
      <c r="G566" s="82"/>
      <c r="H566" s="83"/>
      <c r="I566" s="84"/>
      <c r="J566" s="83"/>
      <c r="K566" s="83"/>
      <c r="L566" s="83"/>
    </row>
    <row r="567" spans="1:12" ht="12.75">
      <c r="A567" s="64"/>
      <c r="B567" s="69" t="s">
        <v>168</v>
      </c>
      <c r="C567" s="75"/>
      <c r="D567" s="75"/>
      <c r="E567" s="76"/>
      <c r="F567" s="76"/>
      <c r="G567" s="82"/>
      <c r="H567" s="83"/>
      <c r="I567" s="84"/>
      <c r="J567" s="88">
        <f>J547+J553+J558+J561</f>
        <v>0</v>
      </c>
      <c r="K567" s="88">
        <f>K547+K553+K558+K561</f>
        <v>0</v>
      </c>
      <c r="L567" s="88">
        <f>L547+L553+L558+L561</f>
        <v>0</v>
      </c>
    </row>
    <row r="568" spans="1:12" ht="12.75">
      <c r="A568" s="64"/>
      <c r="B568" s="69" t="s">
        <v>169</v>
      </c>
      <c r="C568" s="75"/>
      <c r="D568" s="75"/>
      <c r="E568" s="76"/>
      <c r="F568" s="76"/>
      <c r="G568" s="82"/>
      <c r="H568" s="83"/>
      <c r="I568" s="84"/>
      <c r="J568" s="73">
        <f>J547</f>
        <v>0</v>
      </c>
      <c r="K568" s="73">
        <f>K547</f>
        <v>0</v>
      </c>
      <c r="L568" s="73">
        <f>L547</f>
        <v>0</v>
      </c>
    </row>
    <row r="569" spans="1:12" ht="12.75">
      <c r="A569" s="64"/>
      <c r="B569" s="69" t="s">
        <v>170</v>
      </c>
      <c r="C569" s="75"/>
      <c r="D569" s="75"/>
      <c r="E569" s="76"/>
      <c r="F569" s="76"/>
      <c r="G569" s="82"/>
      <c r="H569" s="83"/>
      <c r="I569" s="84"/>
      <c r="J569" s="73">
        <f>J553</f>
        <v>0</v>
      </c>
      <c r="K569" s="73">
        <f>K553</f>
        <v>0</v>
      </c>
      <c r="L569" s="73">
        <f>L553</f>
        <v>0</v>
      </c>
    </row>
    <row r="570" spans="1:12" ht="12.75">
      <c r="A570" s="64"/>
      <c r="B570" s="69" t="s">
        <v>171</v>
      </c>
      <c r="C570" s="75"/>
      <c r="D570" s="75"/>
      <c r="E570" s="76"/>
      <c r="F570" s="76"/>
      <c r="G570" s="82"/>
      <c r="H570" s="83"/>
      <c r="I570" s="84"/>
      <c r="J570" s="73">
        <f>J561</f>
        <v>0</v>
      </c>
      <c r="K570" s="73">
        <f>K561</f>
        <v>0</v>
      </c>
      <c r="L570" s="73">
        <f>L561</f>
        <v>0</v>
      </c>
    </row>
    <row r="571" spans="1:12" ht="12.75">
      <c r="A571" s="64"/>
      <c r="B571" s="69" t="s">
        <v>173</v>
      </c>
      <c r="C571" s="75"/>
      <c r="D571" s="75"/>
      <c r="E571" s="76"/>
      <c r="F571" s="76"/>
      <c r="G571" s="82"/>
      <c r="H571" s="83"/>
      <c r="I571" s="84"/>
      <c r="J571" s="73">
        <f>J558</f>
        <v>0</v>
      </c>
      <c r="K571" s="73">
        <f>K558</f>
        <v>0</v>
      </c>
      <c r="L571" s="73">
        <f>L558</f>
        <v>0</v>
      </c>
    </row>
    <row r="572" spans="1:6" ht="12.75">
      <c r="A572" s="86"/>
      <c r="B572" s="35"/>
      <c r="C572" s="77"/>
      <c r="D572" s="77"/>
      <c r="E572" s="41"/>
      <c r="F572" s="41"/>
    </row>
    <row r="573" spans="1:6" ht="12.75">
      <c r="A573" s="86"/>
      <c r="B573" s="35"/>
      <c r="C573" s="77"/>
      <c r="D573" s="77"/>
      <c r="E573" s="41"/>
      <c r="F573" s="41"/>
    </row>
    <row r="574" spans="1:6" ht="12.75">
      <c r="A574" s="86">
        <v>20</v>
      </c>
      <c r="B574" s="35" t="s">
        <v>92</v>
      </c>
      <c r="C574" s="77" t="s">
        <v>122</v>
      </c>
      <c r="D574" s="77" t="s">
        <v>140</v>
      </c>
      <c r="E574" s="41">
        <v>0</v>
      </c>
      <c r="F574" s="41">
        <v>11130</v>
      </c>
    </row>
    <row r="575" spans="1:10" ht="12.75">
      <c r="A575" s="64"/>
      <c r="B575" s="29"/>
      <c r="C575" s="29"/>
      <c r="D575" s="26"/>
      <c r="E575" s="26"/>
      <c r="F575" s="41"/>
      <c r="G575" s="41"/>
      <c r="I575" s="55"/>
      <c r="J575" s="80"/>
    </row>
    <row r="576" spans="1:6" ht="12.75">
      <c r="A576" s="64"/>
      <c r="B576" s="35" t="s">
        <v>153</v>
      </c>
      <c r="C576" s="77"/>
      <c r="D576" s="26"/>
      <c r="E576" s="41"/>
      <c r="F576" s="41"/>
    </row>
    <row r="577" spans="1:12" ht="12.75">
      <c r="A577" s="64"/>
      <c r="B577" s="69" t="s">
        <v>154</v>
      </c>
      <c r="C577" s="75"/>
      <c r="D577" s="75"/>
      <c r="E577" s="76"/>
      <c r="F577" s="76"/>
      <c r="G577" s="72"/>
      <c r="H577" s="72"/>
      <c r="J577" s="73">
        <f>J578+J579+J580</f>
        <v>0</v>
      </c>
      <c r="K577" s="73">
        <f>L577-J577</f>
        <v>0</v>
      </c>
      <c r="L577" s="73">
        <f>J577*120/100</f>
        <v>0</v>
      </c>
    </row>
    <row r="578" spans="1:12" ht="12.75">
      <c r="A578" s="64"/>
      <c r="B578" s="69" t="s">
        <v>155</v>
      </c>
      <c r="C578" s="75"/>
      <c r="D578" s="75"/>
      <c r="E578" s="76"/>
      <c r="F578" s="76"/>
      <c r="G578" s="74" t="s">
        <v>159</v>
      </c>
      <c r="H578" s="85"/>
      <c r="I578" s="81">
        <v>12</v>
      </c>
      <c r="J578" s="73">
        <f>H578*I578</f>
        <v>0</v>
      </c>
      <c r="K578" s="73">
        <f>L578-J578</f>
        <v>0</v>
      </c>
      <c r="L578" s="73">
        <f>J578*120/100</f>
        <v>0</v>
      </c>
    </row>
    <row r="579" spans="1:12" ht="12.75">
      <c r="A579" s="64"/>
      <c r="B579" s="69" t="s">
        <v>156</v>
      </c>
      <c r="C579" s="75"/>
      <c r="D579" s="75"/>
      <c r="E579" s="76"/>
      <c r="F579" s="76"/>
      <c r="G579" s="74" t="s">
        <v>160</v>
      </c>
      <c r="H579" s="85"/>
      <c r="I579" s="81">
        <f>F574/1000</f>
        <v>11.13</v>
      </c>
      <c r="J579" s="73">
        <f>H579*I579</f>
        <v>0</v>
      </c>
      <c r="K579" s="73">
        <f>L579-J579</f>
        <v>0</v>
      </c>
      <c r="L579" s="73">
        <f>J579*120/100</f>
        <v>0</v>
      </c>
    </row>
    <row r="580" spans="1:12" ht="12.75">
      <c r="A580" s="64"/>
      <c r="B580" s="69" t="s">
        <v>157</v>
      </c>
      <c r="C580" s="75"/>
      <c r="D580" s="75"/>
      <c r="E580" s="76"/>
      <c r="F580" s="76"/>
      <c r="G580" s="74" t="s">
        <v>160</v>
      </c>
      <c r="H580" s="85"/>
      <c r="I580" s="81">
        <f>E574/1000</f>
        <v>0</v>
      </c>
      <c r="J580" s="73">
        <f>H580*I580</f>
        <v>0</v>
      </c>
      <c r="K580" s="73">
        <f>L580-J580</f>
        <v>0</v>
      </c>
      <c r="L580" s="73">
        <f>J580*120/100</f>
        <v>0</v>
      </c>
    </row>
    <row r="581" spans="1:6" ht="12.75">
      <c r="A581" s="64"/>
      <c r="B581" s="29"/>
      <c r="C581" s="26"/>
      <c r="D581" s="26"/>
      <c r="E581" s="41"/>
      <c r="F581" s="41"/>
    </row>
    <row r="582" spans="1:6" ht="12.75">
      <c r="A582" s="64"/>
      <c r="B582" s="35" t="s">
        <v>161</v>
      </c>
      <c r="C582" s="77"/>
      <c r="D582" s="26"/>
      <c r="E582" s="41"/>
      <c r="F582" s="41"/>
    </row>
    <row r="583" spans="1:12" ht="12.75">
      <c r="A583" s="64"/>
      <c r="B583" s="69" t="s">
        <v>162</v>
      </c>
      <c r="C583" s="75"/>
      <c r="D583" s="75"/>
      <c r="E583" s="76"/>
      <c r="F583" s="76"/>
      <c r="G583" s="72"/>
      <c r="H583" s="72"/>
      <c r="J583" s="73">
        <f>J584+J585+J586</f>
        <v>0</v>
      </c>
      <c r="K583" s="73">
        <f>L583-J583</f>
        <v>0</v>
      </c>
      <c r="L583" s="73">
        <f>J583*120/100</f>
        <v>0</v>
      </c>
    </row>
    <row r="584" spans="1:12" ht="12.75">
      <c r="A584" s="64"/>
      <c r="B584" s="69" t="s">
        <v>155</v>
      </c>
      <c r="C584" s="75"/>
      <c r="D584" s="75"/>
      <c r="E584" s="76"/>
      <c r="F584" s="76"/>
      <c r="G584" s="74" t="s">
        <v>159</v>
      </c>
      <c r="H584" s="85"/>
      <c r="I584" s="81">
        <v>12</v>
      </c>
      <c r="J584" s="73">
        <f>H584*I584</f>
        <v>0</v>
      </c>
      <c r="K584" s="73">
        <f>L584-J584</f>
        <v>0</v>
      </c>
      <c r="L584" s="73">
        <f>J584*120/100</f>
        <v>0</v>
      </c>
    </row>
    <row r="585" spans="1:12" ht="12.75">
      <c r="A585" s="64"/>
      <c r="B585" s="69" t="s">
        <v>156</v>
      </c>
      <c r="C585" s="75"/>
      <c r="D585" s="75"/>
      <c r="E585" s="76"/>
      <c r="F585" s="76"/>
      <c r="G585" s="74" t="s">
        <v>160</v>
      </c>
      <c r="H585" s="85"/>
      <c r="I585" s="81">
        <f>F574/1000</f>
        <v>11.13</v>
      </c>
      <c r="J585" s="73">
        <f>H585*I585</f>
        <v>0</v>
      </c>
      <c r="K585" s="73">
        <f>L585-J585</f>
        <v>0</v>
      </c>
      <c r="L585" s="73">
        <f>J585*120/100</f>
        <v>0</v>
      </c>
    </row>
    <row r="586" spans="1:12" ht="12.75">
      <c r="A586" s="64"/>
      <c r="B586" s="69" t="s">
        <v>157</v>
      </c>
      <c r="C586" s="75"/>
      <c r="D586" s="75"/>
      <c r="E586" s="76"/>
      <c r="F586" s="76"/>
      <c r="G586" s="74" t="s">
        <v>160</v>
      </c>
      <c r="H586" s="85"/>
      <c r="I586" s="81">
        <f>E574/1000</f>
        <v>0</v>
      </c>
      <c r="J586" s="73">
        <f>H586*I586</f>
        <v>0</v>
      </c>
      <c r="K586" s="73">
        <f>L586-J586</f>
        <v>0</v>
      </c>
      <c r="L586" s="73">
        <f>J586*120/100</f>
        <v>0</v>
      </c>
    </row>
    <row r="587" spans="1:6" ht="12.75">
      <c r="A587" s="64"/>
      <c r="B587" s="29"/>
      <c r="C587" s="26"/>
      <c r="D587" s="26"/>
      <c r="E587" s="41"/>
      <c r="F587" s="41"/>
    </row>
    <row r="588" spans="1:12" ht="12.75">
      <c r="A588" s="64"/>
      <c r="B588" s="78" t="s">
        <v>163</v>
      </c>
      <c r="C588" s="75"/>
      <c r="D588" s="75"/>
      <c r="E588" s="76"/>
      <c r="F588" s="76"/>
      <c r="G588" s="68"/>
      <c r="H588" s="73">
        <v>28.3</v>
      </c>
      <c r="I588" s="81">
        <f>E574/1000+F574/1000</f>
        <v>11.13</v>
      </c>
      <c r="J588" s="73">
        <f>H588*I588</f>
        <v>314.97900000000004</v>
      </c>
      <c r="K588" s="73">
        <f>L588-J588</f>
        <v>62.995799999999974</v>
      </c>
      <c r="L588" s="73">
        <f>J588*120/100</f>
        <v>377.9748</v>
      </c>
    </row>
    <row r="589" spans="1:6" ht="12.75">
      <c r="A589" s="64"/>
      <c r="B589" s="29"/>
      <c r="C589" s="26"/>
      <c r="D589" s="26"/>
      <c r="E589" s="41"/>
      <c r="F589" s="41"/>
    </row>
    <row r="590" spans="1:6" ht="12.75">
      <c r="A590" s="64"/>
      <c r="B590" s="35" t="s">
        <v>172</v>
      </c>
      <c r="C590" s="77"/>
      <c r="D590" s="26"/>
      <c r="E590" s="41"/>
      <c r="F590" s="41"/>
    </row>
    <row r="591" spans="1:12" ht="12.75">
      <c r="A591" s="64"/>
      <c r="B591" s="69" t="s">
        <v>164</v>
      </c>
      <c r="C591" s="75"/>
      <c r="D591" s="75"/>
      <c r="E591" s="76"/>
      <c r="F591" s="76"/>
      <c r="G591" s="72"/>
      <c r="H591" s="72"/>
      <c r="J591" s="73">
        <f>J592+J593+J594</f>
        <v>6343.766100000001</v>
      </c>
      <c r="K591" s="73">
        <f>L591-J591</f>
        <v>1268.7532199999996</v>
      </c>
      <c r="L591" s="73">
        <f>J591*120/100</f>
        <v>7612.51932</v>
      </c>
    </row>
    <row r="592" spans="1:12" ht="12.75">
      <c r="A592" s="64"/>
      <c r="B592" s="69" t="s">
        <v>165</v>
      </c>
      <c r="C592" s="75"/>
      <c r="D592" s="75"/>
      <c r="E592" s="76"/>
      <c r="F592" s="76"/>
      <c r="G592" s="74" t="s">
        <v>160</v>
      </c>
      <c r="H592" s="73">
        <v>144</v>
      </c>
      <c r="I592" s="81">
        <f>I588</f>
        <v>11.13</v>
      </c>
      <c r="J592" s="73">
        <f>H592*I592</f>
        <v>1602.72</v>
      </c>
      <c r="K592" s="73">
        <f>L592-J592</f>
        <v>320.54399999999987</v>
      </c>
      <c r="L592" s="73">
        <f>J592*120/100</f>
        <v>1923.264</v>
      </c>
    </row>
    <row r="593" spans="1:12" ht="12.75">
      <c r="A593" s="64"/>
      <c r="B593" s="69" t="s">
        <v>166</v>
      </c>
      <c r="C593" s="75"/>
      <c r="D593" s="75"/>
      <c r="E593" s="76"/>
      <c r="F593" s="76"/>
      <c r="G593" s="74" t="s">
        <v>160</v>
      </c>
      <c r="H593" s="73">
        <v>419.22</v>
      </c>
      <c r="I593" s="81">
        <f>I588</f>
        <v>11.13</v>
      </c>
      <c r="J593" s="73">
        <f>H593*I593</f>
        <v>4665.918600000001</v>
      </c>
      <c r="K593" s="73">
        <f>L593-J593</f>
        <v>933.18372</v>
      </c>
      <c r="L593" s="73">
        <f>J593*120/100</f>
        <v>5599.102320000001</v>
      </c>
    </row>
    <row r="594" spans="1:12" ht="12.75">
      <c r="A594" s="64"/>
      <c r="B594" s="69" t="s">
        <v>167</v>
      </c>
      <c r="C594" s="75"/>
      <c r="D594" s="75"/>
      <c r="E594" s="76"/>
      <c r="F594" s="76"/>
      <c r="G594" s="74" t="s">
        <v>160</v>
      </c>
      <c r="H594" s="73">
        <v>6.75</v>
      </c>
      <c r="I594" s="81">
        <f>I588</f>
        <v>11.13</v>
      </c>
      <c r="J594" s="73">
        <f>H594*I594</f>
        <v>75.12750000000001</v>
      </c>
      <c r="K594" s="73">
        <f>L594-J594</f>
        <v>15.025499999999994</v>
      </c>
      <c r="L594" s="73">
        <f>J594*120/100</f>
        <v>90.153</v>
      </c>
    </row>
    <row r="595" spans="1:12" ht="12.75">
      <c r="A595" s="64"/>
      <c r="B595" s="34"/>
      <c r="C595" s="26"/>
      <c r="D595" s="26"/>
      <c r="E595" s="41"/>
      <c r="F595" s="41"/>
      <c r="G595" s="82"/>
      <c r="H595" s="83"/>
      <c r="I595" s="84"/>
      <c r="J595" s="83"/>
      <c r="K595" s="83"/>
      <c r="L595" s="83"/>
    </row>
    <row r="596" spans="1:12" ht="12.75">
      <c r="A596" s="64"/>
      <c r="B596" s="35" t="s">
        <v>174</v>
      </c>
      <c r="C596" s="26"/>
      <c r="D596" s="26"/>
      <c r="E596" s="41"/>
      <c r="F596" s="41"/>
      <c r="G596" s="82"/>
      <c r="H596" s="83"/>
      <c r="I596" s="84"/>
      <c r="J596" s="83"/>
      <c r="K596" s="83"/>
      <c r="L596" s="83"/>
    </row>
    <row r="597" spans="1:12" ht="12.75">
      <c r="A597" s="64"/>
      <c r="B597" s="69" t="s">
        <v>168</v>
      </c>
      <c r="C597" s="75"/>
      <c r="D597" s="75"/>
      <c r="E597" s="76"/>
      <c r="F597" s="76"/>
      <c r="G597" s="82"/>
      <c r="H597" s="83"/>
      <c r="I597" s="84"/>
      <c r="J597" s="88">
        <f>J577+J583+J588+J591</f>
        <v>6658.745100000001</v>
      </c>
      <c r="K597" s="88">
        <f>K577+K583+K588+K591</f>
        <v>1331.7490199999995</v>
      </c>
      <c r="L597" s="88">
        <f>L577+L583+L588+L591</f>
        <v>7990.49412</v>
      </c>
    </row>
    <row r="598" spans="1:12" ht="12.75">
      <c r="A598" s="64"/>
      <c r="B598" s="69" t="s">
        <v>169</v>
      </c>
      <c r="C598" s="75"/>
      <c r="D598" s="75"/>
      <c r="E598" s="76"/>
      <c r="F598" s="76"/>
      <c r="G598" s="82"/>
      <c r="H598" s="83"/>
      <c r="I598" s="84"/>
      <c r="J598" s="73">
        <f>J577</f>
        <v>0</v>
      </c>
      <c r="K598" s="73">
        <f>K577</f>
        <v>0</v>
      </c>
      <c r="L598" s="73">
        <f>L577</f>
        <v>0</v>
      </c>
    </row>
    <row r="599" spans="1:12" ht="12.75">
      <c r="A599" s="64"/>
      <c r="B599" s="69" t="s">
        <v>170</v>
      </c>
      <c r="C599" s="75"/>
      <c r="D599" s="75"/>
      <c r="E599" s="76"/>
      <c r="F599" s="76"/>
      <c r="G599" s="82"/>
      <c r="H599" s="83"/>
      <c r="I599" s="84"/>
      <c r="J599" s="73">
        <f>J583</f>
        <v>0</v>
      </c>
      <c r="K599" s="73">
        <f>K583</f>
        <v>0</v>
      </c>
      <c r="L599" s="73">
        <f>L583</f>
        <v>0</v>
      </c>
    </row>
    <row r="600" spans="1:12" ht="12.75">
      <c r="A600" s="64"/>
      <c r="B600" s="69" t="s">
        <v>171</v>
      </c>
      <c r="C600" s="75"/>
      <c r="D600" s="75"/>
      <c r="E600" s="76"/>
      <c r="F600" s="76"/>
      <c r="G600" s="82"/>
      <c r="H600" s="83"/>
      <c r="I600" s="84"/>
      <c r="J600" s="73">
        <f>J591</f>
        <v>6343.766100000001</v>
      </c>
      <c r="K600" s="73">
        <f>K591</f>
        <v>1268.7532199999996</v>
      </c>
      <c r="L600" s="73">
        <f>L591</f>
        <v>7612.51932</v>
      </c>
    </row>
    <row r="601" spans="1:12" ht="12.75">
      <c r="A601" s="64"/>
      <c r="B601" s="69" t="s">
        <v>173</v>
      </c>
      <c r="C601" s="75"/>
      <c r="D601" s="75"/>
      <c r="E601" s="76"/>
      <c r="F601" s="76"/>
      <c r="G601" s="82"/>
      <c r="H601" s="83"/>
      <c r="I601" s="84"/>
      <c r="J601" s="73">
        <f>J588</f>
        <v>314.97900000000004</v>
      </c>
      <c r="K601" s="73">
        <f>K588</f>
        <v>62.995799999999974</v>
      </c>
      <c r="L601" s="73">
        <f>L588</f>
        <v>377.9748</v>
      </c>
    </row>
    <row r="602" spans="1:6" ht="12.75">
      <c r="A602" s="86"/>
      <c r="B602" s="35"/>
      <c r="C602" s="77"/>
      <c r="D602" s="77"/>
      <c r="E602" s="41"/>
      <c r="F602" s="41"/>
    </row>
    <row r="603" spans="1:6" ht="12.75">
      <c r="A603" s="86"/>
      <c r="B603" s="35"/>
      <c r="C603" s="77"/>
      <c r="D603" s="77"/>
      <c r="E603" s="41"/>
      <c r="F603" s="41"/>
    </row>
    <row r="604" spans="1:6" ht="12.75">
      <c r="A604" s="86">
        <v>21</v>
      </c>
      <c r="B604" s="35" t="s">
        <v>93</v>
      </c>
      <c r="C604" s="77" t="s">
        <v>121</v>
      </c>
      <c r="D604" s="77" t="s">
        <v>178</v>
      </c>
      <c r="E604" s="41">
        <v>30369</v>
      </c>
      <c r="F604" s="41">
        <v>6152</v>
      </c>
    </row>
    <row r="605" spans="1:10" ht="12.75">
      <c r="A605" s="64"/>
      <c r="B605" s="29"/>
      <c r="C605" s="29"/>
      <c r="D605" s="26"/>
      <c r="E605" s="26"/>
      <c r="F605" s="41"/>
      <c r="G605" s="41"/>
      <c r="I605" s="55"/>
      <c r="J605" s="80"/>
    </row>
    <row r="606" spans="1:6" ht="12.75">
      <c r="A606" s="64"/>
      <c r="B606" s="35" t="s">
        <v>153</v>
      </c>
      <c r="C606" s="77"/>
      <c r="D606" s="26"/>
      <c r="E606" s="41"/>
      <c r="F606" s="41"/>
    </row>
    <row r="607" spans="1:12" ht="12.75">
      <c r="A607" s="64"/>
      <c r="B607" s="69" t="s">
        <v>154</v>
      </c>
      <c r="C607" s="75"/>
      <c r="D607" s="75"/>
      <c r="E607" s="76"/>
      <c r="F607" s="76"/>
      <c r="G607" s="72"/>
      <c r="H607" s="72"/>
      <c r="J607" s="73">
        <f>J608+J609+J610</f>
        <v>0</v>
      </c>
      <c r="K607" s="73">
        <f>L607-J607</f>
        <v>0</v>
      </c>
      <c r="L607" s="73">
        <f>J607*120/100</f>
        <v>0</v>
      </c>
    </row>
    <row r="608" spans="1:12" ht="12.75">
      <c r="A608" s="64"/>
      <c r="B608" s="69" t="s">
        <v>155</v>
      </c>
      <c r="C608" s="75"/>
      <c r="D608" s="75"/>
      <c r="E608" s="76"/>
      <c r="F608" s="76"/>
      <c r="G608" s="74" t="s">
        <v>159</v>
      </c>
      <c r="H608" s="85"/>
      <c r="I608" s="81">
        <v>12</v>
      </c>
      <c r="J608" s="73">
        <f>H608*I608</f>
        <v>0</v>
      </c>
      <c r="K608" s="73">
        <f>L608-J608</f>
        <v>0</v>
      </c>
      <c r="L608" s="73">
        <f>J608*120/100</f>
        <v>0</v>
      </c>
    </row>
    <row r="609" spans="1:12" ht="12.75">
      <c r="A609" s="64"/>
      <c r="B609" s="69" t="s">
        <v>156</v>
      </c>
      <c r="C609" s="75"/>
      <c r="D609" s="75"/>
      <c r="E609" s="76"/>
      <c r="F609" s="76"/>
      <c r="G609" s="74" t="s">
        <v>160</v>
      </c>
      <c r="H609" s="85"/>
      <c r="I609" s="81">
        <f>F604/1000</f>
        <v>6.152</v>
      </c>
      <c r="J609" s="73">
        <f>H609*I609</f>
        <v>0</v>
      </c>
      <c r="K609" s="73">
        <f>L609-J609</f>
        <v>0</v>
      </c>
      <c r="L609" s="73">
        <f>J609*120/100</f>
        <v>0</v>
      </c>
    </row>
    <row r="610" spans="1:12" ht="12.75">
      <c r="A610" s="64"/>
      <c r="B610" s="69" t="s">
        <v>157</v>
      </c>
      <c r="C610" s="75"/>
      <c r="D610" s="75"/>
      <c r="E610" s="76"/>
      <c r="F610" s="76"/>
      <c r="G610" s="74" t="s">
        <v>160</v>
      </c>
      <c r="H610" s="85"/>
      <c r="I610" s="81">
        <f>E604/1000</f>
        <v>30.369</v>
      </c>
      <c r="J610" s="73">
        <f>H610*I610</f>
        <v>0</v>
      </c>
      <c r="K610" s="73">
        <f>L610-J610</f>
        <v>0</v>
      </c>
      <c r="L610" s="73">
        <f>J610*120/100</f>
        <v>0</v>
      </c>
    </row>
    <row r="611" spans="1:6" ht="12.75">
      <c r="A611" s="64"/>
      <c r="B611" s="29"/>
      <c r="C611" s="26"/>
      <c r="D611" s="26"/>
      <c r="E611" s="41"/>
      <c r="F611" s="41"/>
    </row>
    <row r="612" spans="1:6" ht="12.75">
      <c r="A612" s="64"/>
      <c r="B612" s="35" t="s">
        <v>161</v>
      </c>
      <c r="C612" s="77"/>
      <c r="D612" s="26"/>
      <c r="E612" s="41"/>
      <c r="F612" s="41"/>
    </row>
    <row r="613" spans="1:12" ht="12.75">
      <c r="A613" s="64"/>
      <c r="B613" s="69" t="s">
        <v>162</v>
      </c>
      <c r="C613" s="75"/>
      <c r="D613" s="75"/>
      <c r="E613" s="76"/>
      <c r="F613" s="76"/>
      <c r="G613" s="72"/>
      <c r="H613" s="72"/>
      <c r="J613" s="73">
        <f>J614+J615+J616</f>
        <v>0</v>
      </c>
      <c r="K613" s="73">
        <f>L613-J613</f>
        <v>0</v>
      </c>
      <c r="L613" s="73">
        <f>J613*120/100</f>
        <v>0</v>
      </c>
    </row>
    <row r="614" spans="1:12" ht="12.75">
      <c r="A614" s="64"/>
      <c r="B614" s="69" t="s">
        <v>155</v>
      </c>
      <c r="C614" s="75"/>
      <c r="D614" s="75"/>
      <c r="E614" s="76"/>
      <c r="F614" s="76"/>
      <c r="G614" s="74" t="s">
        <v>159</v>
      </c>
      <c r="H614" s="85"/>
      <c r="I614" s="81">
        <v>12</v>
      </c>
      <c r="J614" s="73">
        <f>H614*I614</f>
        <v>0</v>
      </c>
      <c r="K614" s="73">
        <f>L614-J614</f>
        <v>0</v>
      </c>
      <c r="L614" s="73">
        <f>J614*120/100</f>
        <v>0</v>
      </c>
    </row>
    <row r="615" spans="1:12" ht="12.75">
      <c r="A615" s="64"/>
      <c r="B615" s="69" t="s">
        <v>156</v>
      </c>
      <c r="C615" s="75"/>
      <c r="D615" s="75"/>
      <c r="E615" s="76"/>
      <c r="F615" s="76"/>
      <c r="G615" s="74" t="s">
        <v>160</v>
      </c>
      <c r="H615" s="85"/>
      <c r="I615" s="81">
        <f>F604/1000</f>
        <v>6.152</v>
      </c>
      <c r="J615" s="73">
        <f>H615*I615</f>
        <v>0</v>
      </c>
      <c r="K615" s="73">
        <f>L615-J615</f>
        <v>0</v>
      </c>
      <c r="L615" s="73">
        <f>J615*120/100</f>
        <v>0</v>
      </c>
    </row>
    <row r="616" spans="1:12" ht="12.75">
      <c r="A616" s="64"/>
      <c r="B616" s="69" t="s">
        <v>157</v>
      </c>
      <c r="C616" s="75"/>
      <c r="D616" s="75"/>
      <c r="E616" s="76"/>
      <c r="F616" s="76"/>
      <c r="G616" s="74" t="s">
        <v>160</v>
      </c>
      <c r="H616" s="85"/>
      <c r="I616" s="81">
        <f>E604/1000</f>
        <v>30.369</v>
      </c>
      <c r="J616" s="73">
        <f>H616*I616</f>
        <v>0</v>
      </c>
      <c r="K616" s="73">
        <f>L616-J616</f>
        <v>0</v>
      </c>
      <c r="L616" s="73">
        <f>J616*120/100</f>
        <v>0</v>
      </c>
    </row>
    <row r="617" spans="1:6" ht="12.75">
      <c r="A617" s="64"/>
      <c r="B617" s="29"/>
      <c r="C617" s="26"/>
      <c r="D617" s="26"/>
      <c r="E617" s="41"/>
      <c r="F617" s="41"/>
    </row>
    <row r="618" spans="1:12" ht="12.75">
      <c r="A618" s="64"/>
      <c r="B618" s="78" t="s">
        <v>163</v>
      </c>
      <c r="C618" s="75"/>
      <c r="D618" s="75"/>
      <c r="E618" s="76"/>
      <c r="F618" s="76"/>
      <c r="G618" s="68"/>
      <c r="H618" s="73">
        <v>28.3</v>
      </c>
      <c r="I618" s="81">
        <f>E604/1000+F604/1000</f>
        <v>36.521</v>
      </c>
      <c r="J618" s="73">
        <f>H618*I618</f>
        <v>1033.5443</v>
      </c>
      <c r="K618" s="73">
        <f>L618-J618</f>
        <v>206.70885999999996</v>
      </c>
      <c r="L618" s="73">
        <f>J618*120/100</f>
        <v>1240.25316</v>
      </c>
    </row>
    <row r="619" spans="1:6" ht="12.75">
      <c r="A619" s="64"/>
      <c r="B619" s="29"/>
      <c r="C619" s="26"/>
      <c r="D619" s="26"/>
      <c r="E619" s="41"/>
      <c r="F619" s="41"/>
    </row>
    <row r="620" spans="1:6" ht="12.75">
      <c r="A620" s="64"/>
      <c r="B620" s="35" t="s">
        <v>172</v>
      </c>
      <c r="C620" s="77"/>
      <c r="D620" s="26"/>
      <c r="E620" s="41"/>
      <c r="F620" s="41"/>
    </row>
    <row r="621" spans="1:12" ht="12.75">
      <c r="A621" s="64"/>
      <c r="B621" s="69" t="s">
        <v>164</v>
      </c>
      <c r="C621" s="75"/>
      <c r="D621" s="75"/>
      <c r="E621" s="76"/>
      <c r="F621" s="76"/>
      <c r="G621" s="72"/>
      <c r="H621" s="72"/>
      <c r="J621" s="73">
        <f>J622+J623+J624</f>
        <v>20815.87437</v>
      </c>
      <c r="K621" s="73">
        <f>L621-J621</f>
        <v>4163.174874000004</v>
      </c>
      <c r="L621" s="73">
        <f>J621*120/100</f>
        <v>24979.049244000005</v>
      </c>
    </row>
    <row r="622" spans="1:12" ht="12.75">
      <c r="A622" s="64"/>
      <c r="B622" s="69" t="s">
        <v>165</v>
      </c>
      <c r="C622" s="75"/>
      <c r="D622" s="75"/>
      <c r="E622" s="76"/>
      <c r="F622" s="76"/>
      <c r="G622" s="74" t="s">
        <v>160</v>
      </c>
      <c r="H622" s="73">
        <v>144</v>
      </c>
      <c r="I622" s="81">
        <f>I618</f>
        <v>36.521</v>
      </c>
      <c r="J622" s="73">
        <f>H622*I622</f>
        <v>5259.024</v>
      </c>
      <c r="K622" s="73">
        <f>L622-J622</f>
        <v>1051.8048</v>
      </c>
      <c r="L622" s="73">
        <f>J622*120/100</f>
        <v>6310.8288</v>
      </c>
    </row>
    <row r="623" spans="1:12" ht="12.75">
      <c r="A623" s="64"/>
      <c r="B623" s="69" t="s">
        <v>166</v>
      </c>
      <c r="C623" s="75"/>
      <c r="D623" s="75"/>
      <c r="E623" s="76"/>
      <c r="F623" s="76"/>
      <c r="G623" s="74" t="s">
        <v>160</v>
      </c>
      <c r="H623" s="73">
        <v>419.22</v>
      </c>
      <c r="I623" s="81">
        <f>I618</f>
        <v>36.521</v>
      </c>
      <c r="J623" s="73">
        <f>H623*I623</f>
        <v>15310.333620000001</v>
      </c>
      <c r="K623" s="73">
        <f>L623-J623</f>
        <v>3062.0667240000002</v>
      </c>
      <c r="L623" s="73">
        <f>J623*120/100</f>
        <v>18372.400344</v>
      </c>
    </row>
    <row r="624" spans="1:12" ht="12.75">
      <c r="A624" s="64"/>
      <c r="B624" s="69" t="s">
        <v>167</v>
      </c>
      <c r="C624" s="75"/>
      <c r="D624" s="75"/>
      <c r="E624" s="76"/>
      <c r="F624" s="76"/>
      <c r="G624" s="74" t="s">
        <v>160</v>
      </c>
      <c r="H624" s="73">
        <v>6.75</v>
      </c>
      <c r="I624" s="81">
        <f>I618</f>
        <v>36.521</v>
      </c>
      <c r="J624" s="73">
        <f>H624*I624</f>
        <v>246.51675</v>
      </c>
      <c r="K624" s="73">
        <f>L624-J624</f>
        <v>49.30335000000002</v>
      </c>
      <c r="L624" s="73">
        <f>J624*120/100</f>
        <v>295.8201</v>
      </c>
    </row>
    <row r="625" spans="1:12" ht="12.75">
      <c r="A625" s="64"/>
      <c r="B625" s="34"/>
      <c r="C625" s="26"/>
      <c r="D625" s="26"/>
      <c r="E625" s="41"/>
      <c r="F625" s="41"/>
      <c r="G625" s="82"/>
      <c r="H625" s="83"/>
      <c r="I625" s="84"/>
      <c r="J625" s="83"/>
      <c r="K625" s="83"/>
      <c r="L625" s="83"/>
    </row>
    <row r="626" spans="1:12" ht="12.75">
      <c r="A626" s="64"/>
      <c r="B626" s="35" t="s">
        <v>174</v>
      </c>
      <c r="C626" s="26"/>
      <c r="D626" s="26"/>
      <c r="E626" s="41"/>
      <c r="F626" s="41"/>
      <c r="G626" s="82"/>
      <c r="H626" s="83"/>
      <c r="I626" s="84"/>
      <c r="J626" s="83"/>
      <c r="K626" s="83"/>
      <c r="L626" s="83"/>
    </row>
    <row r="627" spans="1:12" ht="12.75">
      <c r="A627" s="64"/>
      <c r="B627" s="69" t="s">
        <v>168</v>
      </c>
      <c r="C627" s="75"/>
      <c r="D627" s="75"/>
      <c r="E627" s="76"/>
      <c r="F627" s="76"/>
      <c r="G627" s="82"/>
      <c r="H627" s="83"/>
      <c r="I627" s="84"/>
      <c r="J627" s="88">
        <f>J607+J613+J618+J621</f>
        <v>21849.418670000003</v>
      </c>
      <c r="K627" s="88">
        <f>K607+K613+K618+K621</f>
        <v>4369.883734000004</v>
      </c>
      <c r="L627" s="88">
        <f>L607+L613+L618+L621</f>
        <v>26219.302404000005</v>
      </c>
    </row>
    <row r="628" spans="1:12" ht="12.75">
      <c r="A628" s="64"/>
      <c r="B628" s="69" t="s">
        <v>169</v>
      </c>
      <c r="C628" s="75"/>
      <c r="D628" s="75"/>
      <c r="E628" s="76"/>
      <c r="F628" s="76"/>
      <c r="G628" s="82"/>
      <c r="H628" s="83"/>
      <c r="I628" s="84"/>
      <c r="J628" s="73">
        <f>J607</f>
        <v>0</v>
      </c>
      <c r="K628" s="73">
        <f>K607</f>
        <v>0</v>
      </c>
      <c r="L628" s="73">
        <f>L607</f>
        <v>0</v>
      </c>
    </row>
    <row r="629" spans="1:12" ht="12.75">
      <c r="A629" s="64"/>
      <c r="B629" s="69" t="s">
        <v>170</v>
      </c>
      <c r="C629" s="75"/>
      <c r="D629" s="75"/>
      <c r="E629" s="76"/>
      <c r="F629" s="76"/>
      <c r="G629" s="82"/>
      <c r="H629" s="83"/>
      <c r="I629" s="84"/>
      <c r="J629" s="73">
        <f>J613</f>
        <v>0</v>
      </c>
      <c r="K629" s="73">
        <f>K613</f>
        <v>0</v>
      </c>
      <c r="L629" s="73">
        <f>L613</f>
        <v>0</v>
      </c>
    </row>
    <row r="630" spans="1:12" ht="12.75">
      <c r="A630" s="64"/>
      <c r="B630" s="69" t="s">
        <v>171</v>
      </c>
      <c r="C630" s="75"/>
      <c r="D630" s="75"/>
      <c r="E630" s="76"/>
      <c r="F630" s="76"/>
      <c r="G630" s="82"/>
      <c r="H630" s="83"/>
      <c r="I630" s="84"/>
      <c r="J630" s="73">
        <f>J621</f>
        <v>20815.87437</v>
      </c>
      <c r="K630" s="73">
        <f>K621</f>
        <v>4163.174874000004</v>
      </c>
      <c r="L630" s="73">
        <f>L621</f>
        <v>24979.049244000005</v>
      </c>
    </row>
    <row r="631" spans="1:12" ht="12.75">
      <c r="A631" s="64"/>
      <c r="B631" s="69" t="s">
        <v>173</v>
      </c>
      <c r="C631" s="75"/>
      <c r="D631" s="75"/>
      <c r="E631" s="76"/>
      <c r="F631" s="76"/>
      <c r="G631" s="82"/>
      <c r="H631" s="83"/>
      <c r="I631" s="84"/>
      <c r="J631" s="73">
        <f>J618</f>
        <v>1033.5443</v>
      </c>
      <c r="K631" s="73">
        <f>K618</f>
        <v>206.70885999999996</v>
      </c>
      <c r="L631" s="73">
        <f>L618</f>
        <v>1240.25316</v>
      </c>
    </row>
    <row r="632" spans="1:6" ht="12.75">
      <c r="A632" s="86"/>
      <c r="B632" s="35"/>
      <c r="C632" s="77"/>
      <c r="D632" s="77"/>
      <c r="E632" s="41"/>
      <c r="F632" s="41"/>
    </row>
    <row r="633" spans="1:6" ht="12.75">
      <c r="A633" s="86"/>
      <c r="B633" s="35"/>
      <c r="C633" s="77"/>
      <c r="D633" s="77"/>
      <c r="E633" s="41"/>
      <c r="F633" s="41"/>
    </row>
    <row r="634" spans="1:6" ht="12.75">
      <c r="A634" s="86">
        <v>22</v>
      </c>
      <c r="B634" s="35" t="s">
        <v>94</v>
      </c>
      <c r="C634" s="77" t="s">
        <v>122</v>
      </c>
      <c r="D634" s="77" t="s">
        <v>179</v>
      </c>
      <c r="E634" s="41">
        <v>0</v>
      </c>
      <c r="F634" s="41">
        <v>8038</v>
      </c>
    </row>
    <row r="635" spans="1:10" ht="12.75">
      <c r="A635" s="64"/>
      <c r="B635" s="29"/>
      <c r="C635" s="29"/>
      <c r="D635" s="26"/>
      <c r="E635" s="26"/>
      <c r="F635" s="41"/>
      <c r="G635" s="41"/>
      <c r="I635" s="55"/>
      <c r="J635" s="80"/>
    </row>
    <row r="636" spans="1:6" ht="12.75">
      <c r="A636" s="64"/>
      <c r="B636" s="35" t="s">
        <v>153</v>
      </c>
      <c r="C636" s="77"/>
      <c r="D636" s="26"/>
      <c r="E636" s="41"/>
      <c r="F636" s="41"/>
    </row>
    <row r="637" spans="1:12" ht="12.75">
      <c r="A637" s="64"/>
      <c r="B637" s="69" t="s">
        <v>154</v>
      </c>
      <c r="C637" s="75"/>
      <c r="D637" s="75"/>
      <c r="E637" s="76"/>
      <c r="F637" s="76"/>
      <c r="G637" s="72"/>
      <c r="H637" s="72"/>
      <c r="J637" s="73">
        <f>J638+J639+J640</f>
        <v>0</v>
      </c>
      <c r="K637" s="73">
        <f>L637-J637</f>
        <v>0</v>
      </c>
      <c r="L637" s="73">
        <f>J637*120/100</f>
        <v>0</v>
      </c>
    </row>
    <row r="638" spans="1:12" ht="12.75">
      <c r="A638" s="64"/>
      <c r="B638" s="69" t="s">
        <v>155</v>
      </c>
      <c r="C638" s="75"/>
      <c r="D638" s="75"/>
      <c r="E638" s="76"/>
      <c r="F638" s="76"/>
      <c r="G638" s="74" t="s">
        <v>159</v>
      </c>
      <c r="H638" s="85"/>
      <c r="I638" s="81">
        <v>12</v>
      </c>
      <c r="J638" s="73">
        <f>H638*I638</f>
        <v>0</v>
      </c>
      <c r="K638" s="73">
        <f>L638-J638</f>
        <v>0</v>
      </c>
      <c r="L638" s="73">
        <f>J638*120/100</f>
        <v>0</v>
      </c>
    </row>
    <row r="639" spans="1:12" ht="12.75">
      <c r="A639" s="64"/>
      <c r="B639" s="69" t="s">
        <v>156</v>
      </c>
      <c r="C639" s="75"/>
      <c r="D639" s="75"/>
      <c r="E639" s="76"/>
      <c r="F639" s="76"/>
      <c r="G639" s="74" t="s">
        <v>160</v>
      </c>
      <c r="H639" s="85"/>
      <c r="I639" s="81">
        <f>F634/1000</f>
        <v>8.038</v>
      </c>
      <c r="J639" s="73">
        <f>H639*I639</f>
        <v>0</v>
      </c>
      <c r="K639" s="73">
        <f>L639-J639</f>
        <v>0</v>
      </c>
      <c r="L639" s="73">
        <f>J639*120/100</f>
        <v>0</v>
      </c>
    </row>
    <row r="640" spans="1:12" ht="12.75">
      <c r="A640" s="64"/>
      <c r="B640" s="69" t="s">
        <v>157</v>
      </c>
      <c r="C640" s="75"/>
      <c r="D640" s="75"/>
      <c r="E640" s="76"/>
      <c r="F640" s="76"/>
      <c r="G640" s="74" t="s">
        <v>160</v>
      </c>
      <c r="H640" s="85"/>
      <c r="I640" s="81">
        <f>E634/1000</f>
        <v>0</v>
      </c>
      <c r="J640" s="73">
        <f>H640*I640</f>
        <v>0</v>
      </c>
      <c r="K640" s="73">
        <f>L640-J640</f>
        <v>0</v>
      </c>
      <c r="L640" s="73">
        <f>J640*120/100</f>
        <v>0</v>
      </c>
    </row>
    <row r="641" spans="1:6" ht="12.75">
      <c r="A641" s="64"/>
      <c r="B641" s="29"/>
      <c r="C641" s="26"/>
      <c r="D641" s="26"/>
      <c r="E641" s="41"/>
      <c r="F641" s="41"/>
    </row>
    <row r="642" spans="1:6" ht="12.75">
      <c r="A642" s="64"/>
      <c r="B642" s="35" t="s">
        <v>161</v>
      </c>
      <c r="C642" s="77"/>
      <c r="D642" s="26"/>
      <c r="E642" s="41"/>
      <c r="F642" s="41"/>
    </row>
    <row r="643" spans="1:12" ht="12.75">
      <c r="A643" s="64"/>
      <c r="B643" s="69" t="s">
        <v>162</v>
      </c>
      <c r="C643" s="75"/>
      <c r="D643" s="75"/>
      <c r="E643" s="76"/>
      <c r="F643" s="76"/>
      <c r="G643" s="72"/>
      <c r="H643" s="72"/>
      <c r="J643" s="73">
        <f>J644+J645+J646</f>
        <v>0</v>
      </c>
      <c r="K643" s="73">
        <f>L643-J643</f>
        <v>0</v>
      </c>
      <c r="L643" s="73">
        <f>J643*120/100</f>
        <v>0</v>
      </c>
    </row>
    <row r="644" spans="1:12" ht="12.75">
      <c r="A644" s="64"/>
      <c r="B644" s="69" t="s">
        <v>155</v>
      </c>
      <c r="C644" s="75"/>
      <c r="D644" s="75"/>
      <c r="E644" s="76"/>
      <c r="F644" s="76"/>
      <c r="G644" s="74" t="s">
        <v>159</v>
      </c>
      <c r="H644" s="85"/>
      <c r="I644" s="81">
        <v>12</v>
      </c>
      <c r="J644" s="73">
        <f>H644*I644</f>
        <v>0</v>
      </c>
      <c r="K644" s="73">
        <f>L644-J644</f>
        <v>0</v>
      </c>
      <c r="L644" s="73">
        <f>J644*120/100</f>
        <v>0</v>
      </c>
    </row>
    <row r="645" spans="1:12" ht="12.75">
      <c r="A645" s="64"/>
      <c r="B645" s="69" t="s">
        <v>156</v>
      </c>
      <c r="C645" s="75"/>
      <c r="D645" s="75"/>
      <c r="E645" s="76"/>
      <c r="F645" s="76"/>
      <c r="G645" s="74" t="s">
        <v>160</v>
      </c>
      <c r="H645" s="85"/>
      <c r="I645" s="81">
        <f>F634/1000</f>
        <v>8.038</v>
      </c>
      <c r="J645" s="73">
        <f>H645*I645</f>
        <v>0</v>
      </c>
      <c r="K645" s="73">
        <f>L645-J645</f>
        <v>0</v>
      </c>
      <c r="L645" s="73">
        <f>J645*120/100</f>
        <v>0</v>
      </c>
    </row>
    <row r="646" spans="1:12" ht="12.75">
      <c r="A646" s="64"/>
      <c r="B646" s="69" t="s">
        <v>157</v>
      </c>
      <c r="C646" s="75"/>
      <c r="D646" s="75"/>
      <c r="E646" s="76"/>
      <c r="F646" s="76"/>
      <c r="G646" s="74" t="s">
        <v>160</v>
      </c>
      <c r="H646" s="85"/>
      <c r="I646" s="81">
        <f>E634/1000</f>
        <v>0</v>
      </c>
      <c r="J646" s="73">
        <f>H646*I646</f>
        <v>0</v>
      </c>
      <c r="K646" s="73">
        <f>L646-J646</f>
        <v>0</v>
      </c>
      <c r="L646" s="73">
        <f>J646*120/100</f>
        <v>0</v>
      </c>
    </row>
    <row r="647" spans="1:6" ht="12.75">
      <c r="A647" s="64"/>
      <c r="B647" s="29"/>
      <c r="C647" s="26"/>
      <c r="D647" s="26"/>
      <c r="E647" s="41"/>
      <c r="F647" s="41"/>
    </row>
    <row r="648" spans="1:12" ht="12.75">
      <c r="A648" s="64"/>
      <c r="B648" s="78" t="s">
        <v>163</v>
      </c>
      <c r="C648" s="75"/>
      <c r="D648" s="75"/>
      <c r="E648" s="76"/>
      <c r="F648" s="76"/>
      <c r="G648" s="68"/>
      <c r="H648" s="73">
        <v>28.3</v>
      </c>
      <c r="I648" s="81">
        <f>E634/1000+F634/1000</f>
        <v>8.038</v>
      </c>
      <c r="J648" s="73">
        <f>H648*I648</f>
        <v>227.4754</v>
      </c>
      <c r="K648" s="73">
        <f>L648-J648</f>
        <v>45.49508</v>
      </c>
      <c r="L648" s="73">
        <f>J648*120/100</f>
        <v>272.97048</v>
      </c>
    </row>
    <row r="649" spans="1:6" ht="12.75">
      <c r="A649" s="64"/>
      <c r="B649" s="29"/>
      <c r="C649" s="26"/>
      <c r="D649" s="26"/>
      <c r="E649" s="41"/>
      <c r="F649" s="41"/>
    </row>
    <row r="650" spans="1:6" ht="12.75">
      <c r="A650" s="64"/>
      <c r="B650" s="35" t="s">
        <v>172</v>
      </c>
      <c r="C650" s="77"/>
      <c r="D650" s="26"/>
      <c r="E650" s="41"/>
      <c r="F650" s="41"/>
    </row>
    <row r="651" spans="1:12" ht="12.75">
      <c r="A651" s="64"/>
      <c r="B651" s="69" t="s">
        <v>164</v>
      </c>
      <c r="C651" s="75"/>
      <c r="D651" s="75"/>
      <c r="E651" s="76"/>
      <c r="F651" s="76"/>
      <c r="G651" s="72"/>
      <c r="H651" s="72"/>
      <c r="J651" s="73">
        <f>J652+J653+J654</f>
        <v>4581.418860000001</v>
      </c>
      <c r="K651" s="73">
        <f>L651-J651</f>
        <v>916.2837719999998</v>
      </c>
      <c r="L651" s="73">
        <f>J651*120/100</f>
        <v>5497.702632</v>
      </c>
    </row>
    <row r="652" spans="1:12" ht="12.75">
      <c r="A652" s="64"/>
      <c r="B652" s="69" t="s">
        <v>165</v>
      </c>
      <c r="C652" s="75"/>
      <c r="D652" s="75"/>
      <c r="E652" s="76"/>
      <c r="F652" s="76"/>
      <c r="G652" s="74" t="s">
        <v>160</v>
      </c>
      <c r="H652" s="73">
        <v>144</v>
      </c>
      <c r="I652" s="81">
        <f>I648</f>
        <v>8.038</v>
      </c>
      <c r="J652" s="73">
        <f>H652*I652</f>
        <v>1157.472</v>
      </c>
      <c r="K652" s="73">
        <f>L652-J652</f>
        <v>231.4943999999998</v>
      </c>
      <c r="L652" s="73">
        <f>J652*120/100</f>
        <v>1388.9663999999998</v>
      </c>
    </row>
    <row r="653" spans="1:12" ht="12.75">
      <c r="A653" s="64"/>
      <c r="B653" s="69" t="s">
        <v>166</v>
      </c>
      <c r="C653" s="75"/>
      <c r="D653" s="75"/>
      <c r="E653" s="76"/>
      <c r="F653" s="76"/>
      <c r="G653" s="74" t="s">
        <v>160</v>
      </c>
      <c r="H653" s="73">
        <v>419.22</v>
      </c>
      <c r="I653" s="81">
        <f>I648</f>
        <v>8.038</v>
      </c>
      <c r="J653" s="73">
        <f>H653*I653</f>
        <v>3369.6903600000005</v>
      </c>
      <c r="K653" s="73">
        <f>L653-J653</f>
        <v>673.9380719999999</v>
      </c>
      <c r="L653" s="73">
        <f>J653*120/100</f>
        <v>4043.6284320000004</v>
      </c>
    </row>
    <row r="654" spans="1:12" ht="12.75">
      <c r="A654" s="64"/>
      <c r="B654" s="69" t="s">
        <v>167</v>
      </c>
      <c r="C654" s="75"/>
      <c r="D654" s="75"/>
      <c r="E654" s="76"/>
      <c r="F654" s="76"/>
      <c r="G654" s="74" t="s">
        <v>160</v>
      </c>
      <c r="H654" s="73">
        <v>6.75</v>
      </c>
      <c r="I654" s="81">
        <f>I648</f>
        <v>8.038</v>
      </c>
      <c r="J654" s="73">
        <f>H654*I654</f>
        <v>54.2565</v>
      </c>
      <c r="K654" s="73">
        <f>L654-J654</f>
        <v>10.851300000000009</v>
      </c>
      <c r="L654" s="73">
        <f>J654*120/100</f>
        <v>65.10780000000001</v>
      </c>
    </row>
    <row r="655" spans="1:12" ht="12.75">
      <c r="A655" s="64"/>
      <c r="B655" s="34"/>
      <c r="C655" s="26"/>
      <c r="D655" s="26"/>
      <c r="E655" s="41"/>
      <c r="F655" s="41"/>
      <c r="G655" s="82"/>
      <c r="H655" s="83"/>
      <c r="I655" s="84"/>
      <c r="J655" s="83"/>
      <c r="K655" s="83"/>
      <c r="L655" s="83"/>
    </row>
    <row r="656" spans="1:12" ht="12.75">
      <c r="A656" s="64"/>
      <c r="B656" s="35" t="s">
        <v>174</v>
      </c>
      <c r="C656" s="26"/>
      <c r="D656" s="26"/>
      <c r="E656" s="41"/>
      <c r="F656" s="41"/>
      <c r="G656" s="82"/>
      <c r="H656" s="83"/>
      <c r="I656" s="84"/>
      <c r="J656" s="83"/>
      <c r="K656" s="83"/>
      <c r="L656" s="83"/>
    </row>
    <row r="657" spans="1:12" ht="12.75">
      <c r="A657" s="64"/>
      <c r="B657" s="69" t="s">
        <v>168</v>
      </c>
      <c r="C657" s="75"/>
      <c r="D657" s="75"/>
      <c r="E657" s="76"/>
      <c r="F657" s="76"/>
      <c r="G657" s="82"/>
      <c r="H657" s="83"/>
      <c r="I657" s="84"/>
      <c r="J657" s="88">
        <f>J637+J643+J648+J651</f>
        <v>4808.894260000001</v>
      </c>
      <c r="K657" s="88">
        <f>K637+K643+K648+K651</f>
        <v>961.7788519999998</v>
      </c>
      <c r="L657" s="88">
        <f>L637+L643+L648+L651</f>
        <v>5770.673112</v>
      </c>
    </row>
    <row r="658" spans="1:12" ht="12.75">
      <c r="A658" s="64"/>
      <c r="B658" s="69" t="s">
        <v>169</v>
      </c>
      <c r="C658" s="75"/>
      <c r="D658" s="75"/>
      <c r="E658" s="76"/>
      <c r="F658" s="76"/>
      <c r="G658" s="82"/>
      <c r="H658" s="83"/>
      <c r="I658" s="84"/>
      <c r="J658" s="73">
        <f>J637</f>
        <v>0</v>
      </c>
      <c r="K658" s="73">
        <f>K637</f>
        <v>0</v>
      </c>
      <c r="L658" s="73">
        <f>L637</f>
        <v>0</v>
      </c>
    </row>
    <row r="659" spans="1:12" ht="12.75">
      <c r="A659" s="64"/>
      <c r="B659" s="69" t="s">
        <v>170</v>
      </c>
      <c r="C659" s="75"/>
      <c r="D659" s="75"/>
      <c r="E659" s="76"/>
      <c r="F659" s="76"/>
      <c r="G659" s="82"/>
      <c r="H659" s="83"/>
      <c r="I659" s="84"/>
      <c r="J659" s="73">
        <f>J643</f>
        <v>0</v>
      </c>
      <c r="K659" s="73">
        <f>K643</f>
        <v>0</v>
      </c>
      <c r="L659" s="73">
        <f>L643</f>
        <v>0</v>
      </c>
    </row>
    <row r="660" spans="1:12" ht="12.75">
      <c r="A660" s="64"/>
      <c r="B660" s="69" t="s">
        <v>171</v>
      </c>
      <c r="C660" s="75"/>
      <c r="D660" s="75"/>
      <c r="E660" s="76"/>
      <c r="F660" s="76"/>
      <c r="G660" s="82"/>
      <c r="H660" s="83"/>
      <c r="I660" s="84"/>
      <c r="J660" s="73">
        <f>J651</f>
        <v>4581.418860000001</v>
      </c>
      <c r="K660" s="73">
        <f>K651</f>
        <v>916.2837719999998</v>
      </c>
      <c r="L660" s="73">
        <f>L651</f>
        <v>5497.702632</v>
      </c>
    </row>
    <row r="661" spans="1:12" ht="12.75">
      <c r="A661" s="64"/>
      <c r="B661" s="69" t="s">
        <v>173</v>
      </c>
      <c r="C661" s="75"/>
      <c r="D661" s="75"/>
      <c r="E661" s="76"/>
      <c r="F661" s="76"/>
      <c r="G661" s="82"/>
      <c r="H661" s="83"/>
      <c r="I661" s="84"/>
      <c r="J661" s="73">
        <f>J648</f>
        <v>227.4754</v>
      </c>
      <c r="K661" s="73">
        <f>K648</f>
        <v>45.49508</v>
      </c>
      <c r="L661" s="73">
        <f>L648</f>
        <v>272.97048</v>
      </c>
    </row>
    <row r="662" spans="1:6" ht="12.75">
      <c r="A662" s="86"/>
      <c r="B662" s="35"/>
      <c r="C662" s="77"/>
      <c r="D662" s="77"/>
      <c r="E662" s="41"/>
      <c r="F662" s="41"/>
    </row>
    <row r="663" spans="1:6" ht="12.75">
      <c r="A663" s="86"/>
      <c r="B663" s="35"/>
      <c r="C663" s="77"/>
      <c r="D663" s="77"/>
      <c r="E663" s="41"/>
      <c r="F663" s="41"/>
    </row>
    <row r="664" spans="1:6" ht="12.75">
      <c r="A664" s="86">
        <v>23</v>
      </c>
      <c r="B664" s="35" t="s">
        <v>95</v>
      </c>
      <c r="C664" s="77" t="s">
        <v>115</v>
      </c>
      <c r="D664" s="77" t="s">
        <v>183</v>
      </c>
      <c r="E664" s="41">
        <v>25725</v>
      </c>
      <c r="F664" s="41">
        <v>1890</v>
      </c>
    </row>
    <row r="665" spans="1:10" ht="12.75">
      <c r="A665" s="64"/>
      <c r="B665" s="29"/>
      <c r="C665" s="29"/>
      <c r="D665" s="26"/>
      <c r="E665" s="26"/>
      <c r="F665" s="41"/>
      <c r="G665" s="41"/>
      <c r="I665" s="55"/>
      <c r="J665" s="80"/>
    </row>
    <row r="666" spans="1:6" ht="12.75">
      <c r="A666" s="64"/>
      <c r="B666" s="35" t="s">
        <v>153</v>
      </c>
      <c r="C666" s="77"/>
      <c r="D666" s="26"/>
      <c r="E666" s="41"/>
      <c r="F666" s="41"/>
    </row>
    <row r="667" spans="1:12" ht="12.75">
      <c r="A667" s="64"/>
      <c r="B667" s="69" t="s">
        <v>154</v>
      </c>
      <c r="C667" s="75"/>
      <c r="D667" s="75"/>
      <c r="E667" s="76"/>
      <c r="F667" s="76"/>
      <c r="G667" s="72"/>
      <c r="H667" s="72"/>
      <c r="J667" s="73">
        <f>J668+J669+J670</f>
        <v>0</v>
      </c>
      <c r="K667" s="73">
        <f>L667-J667</f>
        <v>0</v>
      </c>
      <c r="L667" s="73">
        <f>J667*120/100</f>
        <v>0</v>
      </c>
    </row>
    <row r="668" spans="1:12" ht="12.75">
      <c r="A668" s="64"/>
      <c r="B668" s="69" t="s">
        <v>155</v>
      </c>
      <c r="C668" s="75"/>
      <c r="D668" s="75"/>
      <c r="E668" s="76"/>
      <c r="F668" s="76"/>
      <c r="G668" s="74" t="s">
        <v>159</v>
      </c>
      <c r="H668" s="85"/>
      <c r="I668" s="81">
        <v>12</v>
      </c>
      <c r="J668" s="73">
        <f>H668*I668</f>
        <v>0</v>
      </c>
      <c r="K668" s="73">
        <f>L668-J668</f>
        <v>0</v>
      </c>
      <c r="L668" s="73">
        <f>J668*120/100</f>
        <v>0</v>
      </c>
    </row>
    <row r="669" spans="1:12" ht="12.75">
      <c r="A669" s="64"/>
      <c r="B669" s="69" t="s">
        <v>156</v>
      </c>
      <c r="C669" s="75"/>
      <c r="D669" s="75"/>
      <c r="E669" s="76"/>
      <c r="F669" s="76"/>
      <c r="G669" s="74" t="s">
        <v>160</v>
      </c>
      <c r="H669" s="85"/>
      <c r="I669" s="81">
        <f>F664/1000</f>
        <v>1.89</v>
      </c>
      <c r="J669" s="73">
        <f>H669*I669</f>
        <v>0</v>
      </c>
      <c r="K669" s="73">
        <f>L669-J669</f>
        <v>0</v>
      </c>
      <c r="L669" s="73">
        <f>J669*120/100</f>
        <v>0</v>
      </c>
    </row>
    <row r="670" spans="1:12" ht="12.75">
      <c r="A670" s="64"/>
      <c r="B670" s="69" t="s">
        <v>157</v>
      </c>
      <c r="C670" s="75"/>
      <c r="D670" s="75"/>
      <c r="E670" s="76"/>
      <c r="F670" s="76"/>
      <c r="G670" s="74" t="s">
        <v>160</v>
      </c>
      <c r="H670" s="85"/>
      <c r="I670" s="81">
        <f>E664/1000</f>
        <v>25.725</v>
      </c>
      <c r="J670" s="73">
        <f>H670*I670</f>
        <v>0</v>
      </c>
      <c r="K670" s="73">
        <f>L670-J670</f>
        <v>0</v>
      </c>
      <c r="L670" s="73">
        <f>J670*120/100</f>
        <v>0</v>
      </c>
    </row>
    <row r="671" spans="1:6" ht="12.75">
      <c r="A671" s="64"/>
      <c r="B671" s="29"/>
      <c r="C671" s="26"/>
      <c r="D671" s="26"/>
      <c r="E671" s="41"/>
      <c r="F671" s="41"/>
    </row>
    <row r="672" spans="1:6" ht="12.75">
      <c r="A672" s="64"/>
      <c r="B672" s="35" t="s">
        <v>161</v>
      </c>
      <c r="C672" s="77"/>
      <c r="D672" s="26"/>
      <c r="E672" s="41"/>
      <c r="F672" s="41"/>
    </row>
    <row r="673" spans="1:12" ht="12.75">
      <c r="A673" s="64"/>
      <c r="B673" s="69" t="s">
        <v>162</v>
      </c>
      <c r="C673" s="75"/>
      <c r="D673" s="75"/>
      <c r="E673" s="76"/>
      <c r="F673" s="76"/>
      <c r="G673" s="72"/>
      <c r="H673" s="72"/>
      <c r="J673" s="73">
        <f>J674+J675+J676</f>
        <v>0</v>
      </c>
      <c r="K673" s="73">
        <f>L673-J673</f>
        <v>0</v>
      </c>
      <c r="L673" s="73">
        <f>J673*120/100</f>
        <v>0</v>
      </c>
    </row>
    <row r="674" spans="1:12" ht="12.75">
      <c r="A674" s="64"/>
      <c r="B674" s="69" t="s">
        <v>155</v>
      </c>
      <c r="C674" s="75"/>
      <c r="D674" s="75"/>
      <c r="E674" s="76"/>
      <c r="F674" s="76"/>
      <c r="G674" s="74" t="s">
        <v>159</v>
      </c>
      <c r="H674" s="85"/>
      <c r="I674" s="81">
        <v>12</v>
      </c>
      <c r="J674" s="73">
        <f>H674*I674</f>
        <v>0</v>
      </c>
      <c r="K674" s="73">
        <f>L674-J674</f>
        <v>0</v>
      </c>
      <c r="L674" s="73">
        <f>J674*120/100</f>
        <v>0</v>
      </c>
    </row>
    <row r="675" spans="1:12" ht="12.75">
      <c r="A675" s="64"/>
      <c r="B675" s="69" t="s">
        <v>156</v>
      </c>
      <c r="C675" s="75"/>
      <c r="D675" s="75"/>
      <c r="E675" s="76"/>
      <c r="F675" s="76"/>
      <c r="G675" s="74" t="s">
        <v>160</v>
      </c>
      <c r="H675" s="85"/>
      <c r="I675" s="81">
        <f>F664/1000</f>
        <v>1.89</v>
      </c>
      <c r="J675" s="73">
        <f>H675*I675</f>
        <v>0</v>
      </c>
      <c r="K675" s="73">
        <f>L675-J675</f>
        <v>0</v>
      </c>
      <c r="L675" s="73">
        <f>J675*120/100</f>
        <v>0</v>
      </c>
    </row>
    <row r="676" spans="1:12" ht="12.75">
      <c r="A676" s="64"/>
      <c r="B676" s="69" t="s">
        <v>157</v>
      </c>
      <c r="C676" s="75"/>
      <c r="D676" s="75"/>
      <c r="E676" s="76"/>
      <c r="F676" s="76"/>
      <c r="G676" s="74" t="s">
        <v>160</v>
      </c>
      <c r="H676" s="85"/>
      <c r="I676" s="81">
        <f>E664/1000</f>
        <v>25.725</v>
      </c>
      <c r="J676" s="73">
        <f>H676*I676</f>
        <v>0</v>
      </c>
      <c r="K676" s="73">
        <f>L676-J676</f>
        <v>0</v>
      </c>
      <c r="L676" s="73">
        <f>J676*120/100</f>
        <v>0</v>
      </c>
    </row>
    <row r="677" spans="1:6" ht="12.75">
      <c r="A677" s="64"/>
      <c r="B677" s="29"/>
      <c r="C677" s="26"/>
      <c r="D677" s="26"/>
      <c r="E677" s="41"/>
      <c r="F677" s="41"/>
    </row>
    <row r="678" spans="1:12" ht="12.75">
      <c r="A678" s="64"/>
      <c r="B678" s="78" t="s">
        <v>163</v>
      </c>
      <c r="C678" s="75"/>
      <c r="D678" s="75"/>
      <c r="E678" s="76"/>
      <c r="F678" s="76"/>
      <c r="G678" s="68"/>
      <c r="H678" s="73">
        <v>28.3</v>
      </c>
      <c r="I678" s="81">
        <f>E664/1000+F664/1000</f>
        <v>27.615000000000002</v>
      </c>
      <c r="J678" s="73">
        <f>H678*I678</f>
        <v>781.5045000000001</v>
      </c>
      <c r="K678" s="73">
        <f>L678-J678</f>
        <v>156.30089999999996</v>
      </c>
      <c r="L678" s="73">
        <f>J678*120/100</f>
        <v>937.8054000000001</v>
      </c>
    </row>
    <row r="679" spans="1:6" ht="12.75">
      <c r="A679" s="64"/>
      <c r="B679" s="29"/>
      <c r="C679" s="26"/>
      <c r="D679" s="26"/>
      <c r="E679" s="41"/>
      <c r="F679" s="41"/>
    </row>
    <row r="680" spans="1:6" ht="12.75">
      <c r="A680" s="64"/>
      <c r="B680" s="35" t="s">
        <v>172</v>
      </c>
      <c r="C680" s="77"/>
      <c r="D680" s="26"/>
      <c r="E680" s="41"/>
      <c r="F680" s="41"/>
    </row>
    <row r="681" spans="1:12" ht="12.75">
      <c r="A681" s="64"/>
      <c r="B681" s="69" t="s">
        <v>164</v>
      </c>
      <c r="C681" s="75"/>
      <c r="D681" s="75"/>
      <c r="E681" s="76"/>
      <c r="F681" s="76"/>
      <c r="G681" s="72"/>
      <c r="H681" s="72"/>
      <c r="J681" s="73">
        <f>J682+J683+J684</f>
        <v>15739.721550000004</v>
      </c>
      <c r="K681" s="73">
        <f>L681-J681</f>
        <v>3147.9443100000008</v>
      </c>
      <c r="L681" s="73">
        <f>J681*120/100</f>
        <v>18887.665860000005</v>
      </c>
    </row>
    <row r="682" spans="1:12" ht="12.75">
      <c r="A682" s="64"/>
      <c r="B682" s="69" t="s">
        <v>165</v>
      </c>
      <c r="C682" s="75"/>
      <c r="D682" s="75"/>
      <c r="E682" s="76"/>
      <c r="F682" s="76"/>
      <c r="G682" s="74" t="s">
        <v>160</v>
      </c>
      <c r="H682" s="73">
        <v>144</v>
      </c>
      <c r="I682" s="81">
        <f>I678</f>
        <v>27.615000000000002</v>
      </c>
      <c r="J682" s="73">
        <f>H682*I682</f>
        <v>3976.5600000000004</v>
      </c>
      <c r="K682" s="73">
        <f>L682-J682</f>
        <v>795.3119999999999</v>
      </c>
      <c r="L682" s="73">
        <f>J682*120/100</f>
        <v>4771.872</v>
      </c>
    </row>
    <row r="683" spans="1:12" ht="12.75">
      <c r="A683" s="64"/>
      <c r="B683" s="69" t="s">
        <v>166</v>
      </c>
      <c r="C683" s="75"/>
      <c r="D683" s="75"/>
      <c r="E683" s="76"/>
      <c r="F683" s="76"/>
      <c r="G683" s="74" t="s">
        <v>160</v>
      </c>
      <c r="H683" s="73">
        <v>419.22</v>
      </c>
      <c r="I683" s="81">
        <f>I678</f>
        <v>27.615000000000002</v>
      </c>
      <c r="J683" s="73">
        <f>H683*I683</f>
        <v>11576.760300000002</v>
      </c>
      <c r="K683" s="73">
        <f>L683-J683</f>
        <v>2315.352060000001</v>
      </c>
      <c r="L683" s="73">
        <f>J683*120/100</f>
        <v>13892.112360000003</v>
      </c>
    </row>
    <row r="684" spans="1:12" ht="12.75">
      <c r="A684" s="64"/>
      <c r="B684" s="69" t="s">
        <v>167</v>
      </c>
      <c r="C684" s="75"/>
      <c r="D684" s="75"/>
      <c r="E684" s="76"/>
      <c r="F684" s="76"/>
      <c r="G684" s="74" t="s">
        <v>160</v>
      </c>
      <c r="H684" s="73">
        <v>6.75</v>
      </c>
      <c r="I684" s="81">
        <f>I678</f>
        <v>27.615000000000002</v>
      </c>
      <c r="J684" s="73">
        <f>H684*I684</f>
        <v>186.40125</v>
      </c>
      <c r="K684" s="73">
        <f>L684-J684</f>
        <v>37.280250000000024</v>
      </c>
      <c r="L684" s="73">
        <f>J684*120/100</f>
        <v>223.68150000000003</v>
      </c>
    </row>
    <row r="685" spans="1:12" ht="12.75">
      <c r="A685" s="64"/>
      <c r="B685" s="34"/>
      <c r="C685" s="26"/>
      <c r="D685" s="26"/>
      <c r="E685" s="41"/>
      <c r="F685" s="41"/>
      <c r="G685" s="82"/>
      <c r="H685" s="83"/>
      <c r="I685" s="84"/>
      <c r="J685" s="83"/>
      <c r="K685" s="83"/>
      <c r="L685" s="83"/>
    </row>
    <row r="686" spans="1:12" ht="12.75">
      <c r="A686" s="64"/>
      <c r="B686" s="35" t="s">
        <v>174</v>
      </c>
      <c r="C686" s="26"/>
      <c r="D686" s="26"/>
      <c r="E686" s="41"/>
      <c r="F686" s="41"/>
      <c r="G686" s="82"/>
      <c r="H686" s="83"/>
      <c r="I686" s="84"/>
      <c r="J686" s="83"/>
      <c r="K686" s="83"/>
      <c r="L686" s="83"/>
    </row>
    <row r="687" spans="1:12" ht="12.75">
      <c r="A687" s="64"/>
      <c r="B687" s="69" t="s">
        <v>168</v>
      </c>
      <c r="C687" s="75"/>
      <c r="D687" s="75"/>
      <c r="E687" s="76"/>
      <c r="F687" s="76"/>
      <c r="G687" s="82"/>
      <c r="H687" s="83"/>
      <c r="I687" s="84"/>
      <c r="J687" s="88">
        <f>J667+J673+J678+J681</f>
        <v>16521.226050000005</v>
      </c>
      <c r="K687" s="88">
        <f>K667+K673+K678+K681</f>
        <v>3304.245210000001</v>
      </c>
      <c r="L687" s="88">
        <f>L667+L673+L678+L681</f>
        <v>19825.471260000006</v>
      </c>
    </row>
    <row r="688" spans="1:12" ht="12.75">
      <c r="A688" s="64"/>
      <c r="B688" s="69" t="s">
        <v>169</v>
      </c>
      <c r="C688" s="75"/>
      <c r="D688" s="75"/>
      <c r="E688" s="76"/>
      <c r="F688" s="76"/>
      <c r="G688" s="82"/>
      <c r="H688" s="83"/>
      <c r="I688" s="84"/>
      <c r="J688" s="73">
        <f>J667</f>
        <v>0</v>
      </c>
      <c r="K688" s="73">
        <f>K667</f>
        <v>0</v>
      </c>
      <c r="L688" s="73">
        <f>L667</f>
        <v>0</v>
      </c>
    </row>
    <row r="689" spans="1:12" ht="12.75">
      <c r="A689" s="64"/>
      <c r="B689" s="69" t="s">
        <v>170</v>
      </c>
      <c r="C689" s="75"/>
      <c r="D689" s="75"/>
      <c r="E689" s="76"/>
      <c r="F689" s="76"/>
      <c r="G689" s="82"/>
      <c r="H689" s="83"/>
      <c r="I689" s="84"/>
      <c r="J689" s="73">
        <f>J673</f>
        <v>0</v>
      </c>
      <c r="K689" s="73">
        <f>K673</f>
        <v>0</v>
      </c>
      <c r="L689" s="73">
        <f>L673</f>
        <v>0</v>
      </c>
    </row>
    <row r="690" spans="1:12" ht="12.75">
      <c r="A690" s="64"/>
      <c r="B690" s="69" t="s">
        <v>171</v>
      </c>
      <c r="C690" s="75"/>
      <c r="D690" s="75"/>
      <c r="E690" s="76"/>
      <c r="F690" s="76"/>
      <c r="G690" s="82"/>
      <c r="H690" s="83"/>
      <c r="I690" s="84"/>
      <c r="J690" s="73">
        <f>J681</f>
        <v>15739.721550000004</v>
      </c>
      <c r="K690" s="73">
        <f>K681</f>
        <v>3147.9443100000008</v>
      </c>
      <c r="L690" s="73">
        <f>L681</f>
        <v>18887.665860000005</v>
      </c>
    </row>
    <row r="691" spans="1:12" ht="12.75">
      <c r="A691" s="64"/>
      <c r="B691" s="69" t="s">
        <v>173</v>
      </c>
      <c r="C691" s="75"/>
      <c r="D691" s="75"/>
      <c r="E691" s="76"/>
      <c r="F691" s="76"/>
      <c r="G691" s="82"/>
      <c r="H691" s="83"/>
      <c r="I691" s="84"/>
      <c r="J691" s="73">
        <f>J678</f>
        <v>781.5045000000001</v>
      </c>
      <c r="K691" s="73">
        <f>K678</f>
        <v>156.30089999999996</v>
      </c>
      <c r="L691" s="73">
        <f>L678</f>
        <v>937.8054000000001</v>
      </c>
    </row>
    <row r="692" spans="1:6" ht="12.75">
      <c r="A692" s="86"/>
      <c r="B692" s="35"/>
      <c r="C692" s="77"/>
      <c r="D692" s="77"/>
      <c r="E692" s="41"/>
      <c r="F692" s="41"/>
    </row>
    <row r="693" spans="1:6" ht="12.75">
      <c r="A693" s="86"/>
      <c r="B693" s="35"/>
      <c r="C693" s="77"/>
      <c r="D693" s="77"/>
      <c r="E693" s="41"/>
      <c r="F693" s="41"/>
    </row>
    <row r="694" spans="1:6" ht="12.75">
      <c r="A694" s="86">
        <v>24</v>
      </c>
      <c r="B694" s="35" t="s">
        <v>96</v>
      </c>
      <c r="C694" s="77" t="s">
        <v>122</v>
      </c>
      <c r="D694" s="77" t="s">
        <v>140</v>
      </c>
      <c r="E694" s="41">
        <v>0</v>
      </c>
      <c r="F694" s="41">
        <v>19864</v>
      </c>
    </row>
    <row r="695" spans="1:10" ht="12.75">
      <c r="A695" s="64"/>
      <c r="B695" s="29"/>
      <c r="C695" s="29"/>
      <c r="D695" s="26"/>
      <c r="E695" s="26"/>
      <c r="F695" s="41"/>
      <c r="G695" s="41"/>
      <c r="I695" s="55"/>
      <c r="J695" s="80"/>
    </row>
    <row r="696" spans="1:6" ht="12.75">
      <c r="A696" s="64"/>
      <c r="B696" s="35" t="s">
        <v>153</v>
      </c>
      <c r="C696" s="77"/>
      <c r="D696" s="26"/>
      <c r="E696" s="41"/>
      <c r="F696" s="41"/>
    </row>
    <row r="697" spans="1:12" ht="12.75">
      <c r="A697" s="64"/>
      <c r="B697" s="69" t="s">
        <v>154</v>
      </c>
      <c r="C697" s="75"/>
      <c r="D697" s="75"/>
      <c r="E697" s="76"/>
      <c r="F697" s="76"/>
      <c r="G697" s="72"/>
      <c r="H697" s="72"/>
      <c r="J697" s="73">
        <f>J698+J699+J700</f>
        <v>0</v>
      </c>
      <c r="K697" s="73">
        <f>L697-J697</f>
        <v>0</v>
      </c>
      <c r="L697" s="73">
        <f>J697*120/100</f>
        <v>0</v>
      </c>
    </row>
    <row r="698" spans="1:12" ht="12.75">
      <c r="A698" s="64"/>
      <c r="B698" s="69" t="s">
        <v>155</v>
      </c>
      <c r="C698" s="75"/>
      <c r="D698" s="75"/>
      <c r="E698" s="76"/>
      <c r="F698" s="76"/>
      <c r="G698" s="74" t="s">
        <v>159</v>
      </c>
      <c r="H698" s="85"/>
      <c r="I698" s="81">
        <v>12</v>
      </c>
      <c r="J698" s="73">
        <f>H698*I698</f>
        <v>0</v>
      </c>
      <c r="K698" s="73">
        <f>L698-J698</f>
        <v>0</v>
      </c>
      <c r="L698" s="73">
        <f>J698*120/100</f>
        <v>0</v>
      </c>
    </row>
    <row r="699" spans="1:12" ht="12.75">
      <c r="A699" s="64"/>
      <c r="B699" s="69" t="s">
        <v>156</v>
      </c>
      <c r="C699" s="75"/>
      <c r="D699" s="75"/>
      <c r="E699" s="76"/>
      <c r="F699" s="76"/>
      <c r="G699" s="74" t="s">
        <v>160</v>
      </c>
      <c r="H699" s="85"/>
      <c r="I699" s="81">
        <f>F694/1000</f>
        <v>19.864</v>
      </c>
      <c r="J699" s="73">
        <f>H699*I699</f>
        <v>0</v>
      </c>
      <c r="K699" s="73">
        <f>L699-J699</f>
        <v>0</v>
      </c>
      <c r="L699" s="73">
        <f>J699*120/100</f>
        <v>0</v>
      </c>
    </row>
    <row r="700" spans="1:12" ht="12.75">
      <c r="A700" s="64"/>
      <c r="B700" s="69" t="s">
        <v>157</v>
      </c>
      <c r="C700" s="75"/>
      <c r="D700" s="75"/>
      <c r="E700" s="76"/>
      <c r="F700" s="76"/>
      <c r="G700" s="74" t="s">
        <v>160</v>
      </c>
      <c r="H700" s="85"/>
      <c r="I700" s="81">
        <f>E694/1000</f>
        <v>0</v>
      </c>
      <c r="J700" s="73">
        <f>H700*I700</f>
        <v>0</v>
      </c>
      <c r="K700" s="73">
        <f>L700-J700</f>
        <v>0</v>
      </c>
      <c r="L700" s="73">
        <f>J700*120/100</f>
        <v>0</v>
      </c>
    </row>
    <row r="701" spans="1:6" ht="12.75">
      <c r="A701" s="64"/>
      <c r="B701" s="29"/>
      <c r="C701" s="26"/>
      <c r="D701" s="26"/>
      <c r="E701" s="41"/>
      <c r="F701" s="41"/>
    </row>
    <row r="702" spans="1:6" ht="12.75">
      <c r="A702" s="64"/>
      <c r="B702" s="35" t="s">
        <v>161</v>
      </c>
      <c r="C702" s="77"/>
      <c r="D702" s="26"/>
      <c r="E702" s="41"/>
      <c r="F702" s="41"/>
    </row>
    <row r="703" spans="1:12" ht="12.75">
      <c r="A703" s="64"/>
      <c r="B703" s="69" t="s">
        <v>162</v>
      </c>
      <c r="C703" s="75"/>
      <c r="D703" s="75"/>
      <c r="E703" s="76"/>
      <c r="F703" s="76"/>
      <c r="G703" s="72"/>
      <c r="H703" s="72"/>
      <c r="J703" s="73">
        <f>J704+J705+J706</f>
        <v>0</v>
      </c>
      <c r="K703" s="73">
        <f>L703-J703</f>
        <v>0</v>
      </c>
      <c r="L703" s="73">
        <f>J703*120/100</f>
        <v>0</v>
      </c>
    </row>
    <row r="704" spans="1:12" ht="12.75">
      <c r="A704" s="64"/>
      <c r="B704" s="69" t="s">
        <v>155</v>
      </c>
      <c r="C704" s="75"/>
      <c r="D704" s="75"/>
      <c r="E704" s="76"/>
      <c r="F704" s="76"/>
      <c r="G704" s="74" t="s">
        <v>159</v>
      </c>
      <c r="H704" s="85"/>
      <c r="I704" s="81">
        <v>12</v>
      </c>
      <c r="J704" s="73">
        <f>H704*I704</f>
        <v>0</v>
      </c>
      <c r="K704" s="73">
        <f>L704-J704</f>
        <v>0</v>
      </c>
      <c r="L704" s="73">
        <f>J704*120/100</f>
        <v>0</v>
      </c>
    </row>
    <row r="705" spans="1:12" ht="12.75">
      <c r="A705" s="64"/>
      <c r="B705" s="69" t="s">
        <v>156</v>
      </c>
      <c r="C705" s="75"/>
      <c r="D705" s="75"/>
      <c r="E705" s="76"/>
      <c r="F705" s="76"/>
      <c r="G705" s="74" t="s">
        <v>160</v>
      </c>
      <c r="H705" s="85"/>
      <c r="I705" s="81">
        <f>F694/1000</f>
        <v>19.864</v>
      </c>
      <c r="J705" s="73">
        <f>H705*I705</f>
        <v>0</v>
      </c>
      <c r="K705" s="73">
        <f>L705-J705</f>
        <v>0</v>
      </c>
      <c r="L705" s="73">
        <f>J705*120/100</f>
        <v>0</v>
      </c>
    </row>
    <row r="706" spans="1:12" ht="12.75">
      <c r="A706" s="64"/>
      <c r="B706" s="69" t="s">
        <v>157</v>
      </c>
      <c r="C706" s="75"/>
      <c r="D706" s="75"/>
      <c r="E706" s="76"/>
      <c r="F706" s="76"/>
      <c r="G706" s="74" t="s">
        <v>160</v>
      </c>
      <c r="H706" s="85"/>
      <c r="I706" s="81">
        <f>E694/1000</f>
        <v>0</v>
      </c>
      <c r="J706" s="73">
        <f>H706*I706</f>
        <v>0</v>
      </c>
      <c r="K706" s="73">
        <f>L706-J706</f>
        <v>0</v>
      </c>
      <c r="L706" s="73">
        <f>J706*120/100</f>
        <v>0</v>
      </c>
    </row>
    <row r="707" spans="1:6" ht="12.75">
      <c r="A707" s="64"/>
      <c r="B707" s="29"/>
      <c r="C707" s="26"/>
      <c r="D707" s="26"/>
      <c r="E707" s="41"/>
      <c r="F707" s="41"/>
    </row>
    <row r="708" spans="1:12" ht="12.75">
      <c r="A708" s="64"/>
      <c r="B708" s="78" t="s">
        <v>163</v>
      </c>
      <c r="C708" s="75"/>
      <c r="D708" s="75"/>
      <c r="E708" s="76"/>
      <c r="F708" s="76"/>
      <c r="G708" s="68"/>
      <c r="H708" s="73">
        <v>28.3</v>
      </c>
      <c r="I708" s="81">
        <f>E694/1000+F694/1000</f>
        <v>19.864</v>
      </c>
      <c r="J708" s="73">
        <f>H708*I708</f>
        <v>562.1512</v>
      </c>
      <c r="K708" s="73">
        <f>L708-J708</f>
        <v>112.43024000000003</v>
      </c>
      <c r="L708" s="73">
        <f>J708*120/100</f>
        <v>674.58144</v>
      </c>
    </row>
    <row r="709" spans="1:6" ht="12.75">
      <c r="A709" s="64"/>
      <c r="B709" s="29"/>
      <c r="C709" s="26"/>
      <c r="D709" s="26"/>
      <c r="E709" s="41"/>
      <c r="F709" s="41"/>
    </row>
    <row r="710" spans="1:6" ht="12.75">
      <c r="A710" s="64"/>
      <c r="B710" s="35" t="s">
        <v>172</v>
      </c>
      <c r="C710" s="77"/>
      <c r="D710" s="26"/>
      <c r="E710" s="41"/>
      <c r="F710" s="41"/>
    </row>
    <row r="711" spans="1:12" ht="12.75">
      <c r="A711" s="64"/>
      <c r="B711" s="69" t="s">
        <v>164</v>
      </c>
      <c r="C711" s="75"/>
      <c r="D711" s="75"/>
      <c r="E711" s="76"/>
      <c r="F711" s="76"/>
      <c r="G711" s="72"/>
      <c r="H711" s="72"/>
      <c r="J711" s="73">
        <f>J712+J713+J714</f>
        <v>11321.884080000002</v>
      </c>
      <c r="K711" s="73">
        <f>L711-J711</f>
        <v>2264.376816000002</v>
      </c>
      <c r="L711" s="73">
        <f>J711*120/100</f>
        <v>13586.260896000003</v>
      </c>
    </row>
    <row r="712" spans="1:12" ht="12.75">
      <c r="A712" s="64"/>
      <c r="B712" s="69" t="s">
        <v>165</v>
      </c>
      <c r="C712" s="75"/>
      <c r="D712" s="75"/>
      <c r="E712" s="76"/>
      <c r="F712" s="76"/>
      <c r="G712" s="74" t="s">
        <v>160</v>
      </c>
      <c r="H712" s="73">
        <v>144</v>
      </c>
      <c r="I712" s="81">
        <f>I708</f>
        <v>19.864</v>
      </c>
      <c r="J712" s="73">
        <f>H712*I712</f>
        <v>2860.416</v>
      </c>
      <c r="K712" s="73">
        <f>L712-J712</f>
        <v>572.0832</v>
      </c>
      <c r="L712" s="73">
        <f>J712*120/100</f>
        <v>3432.4992</v>
      </c>
    </row>
    <row r="713" spans="1:12" ht="12.75">
      <c r="A713" s="64"/>
      <c r="B713" s="69" t="s">
        <v>166</v>
      </c>
      <c r="C713" s="75"/>
      <c r="D713" s="75"/>
      <c r="E713" s="76"/>
      <c r="F713" s="76"/>
      <c r="G713" s="74" t="s">
        <v>160</v>
      </c>
      <c r="H713" s="73">
        <v>419.22</v>
      </c>
      <c r="I713" s="81">
        <f>I708</f>
        <v>19.864</v>
      </c>
      <c r="J713" s="73">
        <f>H713*I713</f>
        <v>8327.38608</v>
      </c>
      <c r="K713" s="73">
        <f>L713-J713</f>
        <v>1665.4772160000011</v>
      </c>
      <c r="L713" s="73">
        <f>J713*120/100</f>
        <v>9992.863296000001</v>
      </c>
    </row>
    <row r="714" spans="1:12" ht="12.75">
      <c r="A714" s="64"/>
      <c r="B714" s="69" t="s">
        <v>167</v>
      </c>
      <c r="C714" s="75"/>
      <c r="D714" s="75"/>
      <c r="E714" s="76"/>
      <c r="F714" s="76"/>
      <c r="G714" s="74" t="s">
        <v>160</v>
      </c>
      <c r="H714" s="73">
        <v>6.75</v>
      </c>
      <c r="I714" s="81">
        <f>I708</f>
        <v>19.864</v>
      </c>
      <c r="J714" s="73">
        <f>H714*I714</f>
        <v>134.082</v>
      </c>
      <c r="K714" s="73">
        <f>L714-J714</f>
        <v>26.816400000000016</v>
      </c>
      <c r="L714" s="73">
        <f>J714*120/100</f>
        <v>160.8984</v>
      </c>
    </row>
    <row r="715" spans="1:12" ht="12.75">
      <c r="A715" s="64"/>
      <c r="B715" s="34"/>
      <c r="C715" s="26"/>
      <c r="D715" s="26"/>
      <c r="E715" s="41"/>
      <c r="F715" s="41"/>
      <c r="G715" s="82"/>
      <c r="H715" s="83"/>
      <c r="I715" s="84"/>
      <c r="J715" s="83"/>
      <c r="K715" s="83"/>
      <c r="L715" s="83"/>
    </row>
    <row r="716" spans="1:12" ht="12.75">
      <c r="A716" s="64"/>
      <c r="B716" s="35" t="s">
        <v>174</v>
      </c>
      <c r="C716" s="26"/>
      <c r="D716" s="26"/>
      <c r="E716" s="41"/>
      <c r="F716" s="41"/>
      <c r="G716" s="82"/>
      <c r="H716" s="83"/>
      <c r="I716" s="84"/>
      <c r="J716" s="83"/>
      <c r="K716" s="83"/>
      <c r="L716" s="83"/>
    </row>
    <row r="717" spans="1:12" ht="12.75">
      <c r="A717" s="64"/>
      <c r="B717" s="69" t="s">
        <v>168</v>
      </c>
      <c r="C717" s="75"/>
      <c r="D717" s="75"/>
      <c r="E717" s="76"/>
      <c r="F717" s="76"/>
      <c r="G717" s="82"/>
      <c r="H717" s="83"/>
      <c r="I717" s="84"/>
      <c r="J717" s="88">
        <f>J697+J703+J708+J711</f>
        <v>11884.035280000002</v>
      </c>
      <c r="K717" s="88">
        <f>K697+K703+K708+K711</f>
        <v>2376.807056000002</v>
      </c>
      <c r="L717" s="88">
        <f>L697+L703+L708+L711</f>
        <v>14260.842336000003</v>
      </c>
    </row>
    <row r="718" spans="1:12" ht="12.75">
      <c r="A718" s="64"/>
      <c r="B718" s="69" t="s">
        <v>169</v>
      </c>
      <c r="C718" s="75"/>
      <c r="D718" s="75"/>
      <c r="E718" s="76"/>
      <c r="F718" s="76"/>
      <c r="G718" s="82"/>
      <c r="H718" s="83"/>
      <c r="I718" s="84"/>
      <c r="J718" s="73">
        <f>J697</f>
        <v>0</v>
      </c>
      <c r="K718" s="73">
        <f>K697</f>
        <v>0</v>
      </c>
      <c r="L718" s="73">
        <f>L697</f>
        <v>0</v>
      </c>
    </row>
    <row r="719" spans="1:12" ht="12.75">
      <c r="A719" s="64"/>
      <c r="B719" s="69" t="s">
        <v>170</v>
      </c>
      <c r="C719" s="75"/>
      <c r="D719" s="75"/>
      <c r="E719" s="76"/>
      <c r="F719" s="76"/>
      <c r="G719" s="82"/>
      <c r="H719" s="83"/>
      <c r="I719" s="84"/>
      <c r="J719" s="73">
        <f>J703</f>
        <v>0</v>
      </c>
      <c r="K719" s="73">
        <f>K703</f>
        <v>0</v>
      </c>
      <c r="L719" s="73">
        <f>L703</f>
        <v>0</v>
      </c>
    </row>
    <row r="720" spans="1:12" ht="12.75">
      <c r="A720" s="64"/>
      <c r="B720" s="69" t="s">
        <v>171</v>
      </c>
      <c r="C720" s="75"/>
      <c r="D720" s="75"/>
      <c r="E720" s="76"/>
      <c r="F720" s="76"/>
      <c r="G720" s="82"/>
      <c r="H720" s="83"/>
      <c r="I720" s="84"/>
      <c r="J720" s="73">
        <f>J711</f>
        <v>11321.884080000002</v>
      </c>
      <c r="K720" s="73">
        <f>K711</f>
        <v>2264.376816000002</v>
      </c>
      <c r="L720" s="73">
        <f>L711</f>
        <v>13586.260896000003</v>
      </c>
    </row>
    <row r="721" spans="1:12" ht="12.75">
      <c r="A721" s="64"/>
      <c r="B721" s="69" t="s">
        <v>173</v>
      </c>
      <c r="C721" s="75"/>
      <c r="D721" s="75"/>
      <c r="E721" s="76"/>
      <c r="F721" s="76"/>
      <c r="G721" s="82"/>
      <c r="H721" s="83"/>
      <c r="I721" s="84"/>
      <c r="J721" s="73">
        <f>J708</f>
        <v>562.1512</v>
      </c>
      <c r="K721" s="73">
        <f>K708</f>
        <v>112.43024000000003</v>
      </c>
      <c r="L721" s="73">
        <f>L708</f>
        <v>674.58144</v>
      </c>
    </row>
    <row r="722" spans="1:6" ht="12.75">
      <c r="A722" s="86"/>
      <c r="B722" s="35"/>
      <c r="C722" s="77"/>
      <c r="D722" s="77"/>
      <c r="E722" s="41"/>
      <c r="F722" s="41"/>
    </row>
    <row r="723" spans="1:6" ht="12.75">
      <c r="A723" s="86"/>
      <c r="B723" s="35"/>
      <c r="C723" s="77"/>
      <c r="D723" s="77"/>
      <c r="E723" s="41"/>
      <c r="F723" s="41"/>
    </row>
    <row r="724" spans="1:6" ht="12.75">
      <c r="A724" s="86">
        <v>25</v>
      </c>
      <c r="B724" s="35" t="s">
        <v>97</v>
      </c>
      <c r="C724" s="77" t="s">
        <v>122</v>
      </c>
      <c r="D724" s="77" t="s">
        <v>140</v>
      </c>
      <c r="E724" s="41">
        <v>0</v>
      </c>
      <c r="F724" s="41">
        <v>7706</v>
      </c>
    </row>
    <row r="725" spans="1:10" ht="12.75">
      <c r="A725" s="64"/>
      <c r="B725" s="29"/>
      <c r="C725" s="29"/>
      <c r="D725" s="26"/>
      <c r="E725" s="26"/>
      <c r="F725" s="41"/>
      <c r="G725" s="41"/>
      <c r="I725" s="55"/>
      <c r="J725" s="80"/>
    </row>
    <row r="726" spans="1:6" ht="12.75">
      <c r="A726" s="64"/>
      <c r="B726" s="35" t="s">
        <v>153</v>
      </c>
      <c r="C726" s="77"/>
      <c r="D726" s="26"/>
      <c r="E726" s="41"/>
      <c r="F726" s="41"/>
    </row>
    <row r="727" spans="1:12" ht="12.75">
      <c r="A727" s="64"/>
      <c r="B727" s="69" t="s">
        <v>154</v>
      </c>
      <c r="C727" s="75"/>
      <c r="D727" s="75"/>
      <c r="E727" s="76"/>
      <c r="F727" s="76"/>
      <c r="G727" s="72"/>
      <c r="H727" s="72"/>
      <c r="J727" s="73">
        <f>J728+J729+J730</f>
        <v>0</v>
      </c>
      <c r="K727" s="73">
        <f>L727-J727</f>
        <v>0</v>
      </c>
      <c r="L727" s="73">
        <f>J727*120/100</f>
        <v>0</v>
      </c>
    </row>
    <row r="728" spans="1:12" ht="12.75">
      <c r="A728" s="64"/>
      <c r="B728" s="69" t="s">
        <v>155</v>
      </c>
      <c r="C728" s="75"/>
      <c r="D728" s="75"/>
      <c r="E728" s="76"/>
      <c r="F728" s="76"/>
      <c r="G728" s="74" t="s">
        <v>159</v>
      </c>
      <c r="H728" s="85"/>
      <c r="I728" s="81">
        <v>12</v>
      </c>
      <c r="J728" s="73">
        <f>H728*I728</f>
        <v>0</v>
      </c>
      <c r="K728" s="73">
        <f>L728-J728</f>
        <v>0</v>
      </c>
      <c r="L728" s="73">
        <f>J728*120/100</f>
        <v>0</v>
      </c>
    </row>
    <row r="729" spans="1:12" ht="12.75">
      <c r="A729" s="64"/>
      <c r="B729" s="69" t="s">
        <v>156</v>
      </c>
      <c r="C729" s="75"/>
      <c r="D729" s="75"/>
      <c r="E729" s="76"/>
      <c r="F729" s="76"/>
      <c r="G729" s="74" t="s">
        <v>160</v>
      </c>
      <c r="H729" s="85"/>
      <c r="I729" s="81">
        <f>F724/1000</f>
        <v>7.706</v>
      </c>
      <c r="J729" s="73">
        <f>H729*I729</f>
        <v>0</v>
      </c>
      <c r="K729" s="73">
        <f>L729-J729</f>
        <v>0</v>
      </c>
      <c r="L729" s="73">
        <f>J729*120/100</f>
        <v>0</v>
      </c>
    </row>
    <row r="730" spans="1:12" ht="12.75">
      <c r="A730" s="64"/>
      <c r="B730" s="69" t="s">
        <v>157</v>
      </c>
      <c r="C730" s="75"/>
      <c r="D730" s="75"/>
      <c r="E730" s="76"/>
      <c r="F730" s="76"/>
      <c r="G730" s="74" t="s">
        <v>160</v>
      </c>
      <c r="H730" s="85"/>
      <c r="I730" s="81">
        <f>E724/1000</f>
        <v>0</v>
      </c>
      <c r="J730" s="73">
        <f>H730*I730</f>
        <v>0</v>
      </c>
      <c r="K730" s="73">
        <f>L730-J730</f>
        <v>0</v>
      </c>
      <c r="L730" s="73">
        <f>J730*120/100</f>
        <v>0</v>
      </c>
    </row>
    <row r="731" spans="1:6" ht="12.75">
      <c r="A731" s="64"/>
      <c r="B731" s="29"/>
      <c r="C731" s="26"/>
      <c r="D731" s="26"/>
      <c r="E731" s="41"/>
      <c r="F731" s="41"/>
    </row>
    <row r="732" spans="1:6" ht="12.75">
      <c r="A732" s="64"/>
      <c r="B732" s="35" t="s">
        <v>161</v>
      </c>
      <c r="C732" s="77"/>
      <c r="D732" s="26"/>
      <c r="E732" s="41"/>
      <c r="F732" s="41"/>
    </row>
    <row r="733" spans="1:12" ht="12.75">
      <c r="A733" s="64"/>
      <c r="B733" s="69" t="s">
        <v>162</v>
      </c>
      <c r="C733" s="75"/>
      <c r="D733" s="75"/>
      <c r="E733" s="76"/>
      <c r="F733" s="76"/>
      <c r="G733" s="72"/>
      <c r="H733" s="72"/>
      <c r="J733" s="73">
        <f>J734+J735+J736</f>
        <v>0</v>
      </c>
      <c r="K733" s="73">
        <f>L733-J733</f>
        <v>0</v>
      </c>
      <c r="L733" s="73">
        <f>J733*120/100</f>
        <v>0</v>
      </c>
    </row>
    <row r="734" spans="1:12" ht="12.75">
      <c r="A734" s="64"/>
      <c r="B734" s="69" t="s">
        <v>155</v>
      </c>
      <c r="C734" s="75"/>
      <c r="D734" s="75"/>
      <c r="E734" s="76"/>
      <c r="F734" s="76"/>
      <c r="G734" s="74" t="s">
        <v>159</v>
      </c>
      <c r="H734" s="85"/>
      <c r="I734" s="81">
        <v>12</v>
      </c>
      <c r="J734" s="73">
        <f>H734*I734</f>
        <v>0</v>
      </c>
      <c r="K734" s="73">
        <f>L734-J734</f>
        <v>0</v>
      </c>
      <c r="L734" s="73">
        <f>J734*120/100</f>
        <v>0</v>
      </c>
    </row>
    <row r="735" spans="1:12" ht="12.75">
      <c r="A735" s="64"/>
      <c r="B735" s="69" t="s">
        <v>156</v>
      </c>
      <c r="C735" s="75"/>
      <c r="D735" s="75"/>
      <c r="E735" s="76"/>
      <c r="F735" s="76"/>
      <c r="G735" s="74" t="s">
        <v>160</v>
      </c>
      <c r="H735" s="85"/>
      <c r="I735" s="81">
        <f>F724/1000</f>
        <v>7.706</v>
      </c>
      <c r="J735" s="73">
        <f>H735*I735</f>
        <v>0</v>
      </c>
      <c r="K735" s="73">
        <f>L735-J735</f>
        <v>0</v>
      </c>
      <c r="L735" s="73">
        <f>J735*120/100</f>
        <v>0</v>
      </c>
    </row>
    <row r="736" spans="1:12" ht="12.75">
      <c r="A736" s="64"/>
      <c r="B736" s="69" t="s">
        <v>157</v>
      </c>
      <c r="C736" s="75"/>
      <c r="D736" s="75"/>
      <c r="E736" s="76"/>
      <c r="F736" s="76"/>
      <c r="G736" s="74" t="s">
        <v>160</v>
      </c>
      <c r="H736" s="85"/>
      <c r="I736" s="81">
        <f>E724/1000</f>
        <v>0</v>
      </c>
      <c r="J736" s="73">
        <f>H736*I736</f>
        <v>0</v>
      </c>
      <c r="K736" s="73">
        <f>L736-J736</f>
        <v>0</v>
      </c>
      <c r="L736" s="73">
        <f>J736*120/100</f>
        <v>0</v>
      </c>
    </row>
    <row r="737" spans="1:6" ht="12.75">
      <c r="A737" s="64"/>
      <c r="B737" s="29"/>
      <c r="C737" s="26"/>
      <c r="D737" s="26"/>
      <c r="E737" s="41"/>
      <c r="F737" s="41"/>
    </row>
    <row r="738" spans="1:12" ht="12.75">
      <c r="A738" s="64"/>
      <c r="B738" s="78" t="s">
        <v>163</v>
      </c>
      <c r="C738" s="75"/>
      <c r="D738" s="75"/>
      <c r="E738" s="76"/>
      <c r="F738" s="76"/>
      <c r="G738" s="68"/>
      <c r="H738" s="73">
        <v>28.3</v>
      </c>
      <c r="I738" s="81">
        <f>E724/1000+F724/1000</f>
        <v>7.706</v>
      </c>
      <c r="J738" s="73">
        <f>H738*I738</f>
        <v>218.0798</v>
      </c>
      <c r="K738" s="73">
        <f>L738-J738</f>
        <v>43.61596</v>
      </c>
      <c r="L738" s="73">
        <f>J738*120/100</f>
        <v>261.69576</v>
      </c>
    </row>
    <row r="739" spans="1:6" ht="12.75">
      <c r="A739" s="64"/>
      <c r="B739" s="29"/>
      <c r="C739" s="26"/>
      <c r="D739" s="26"/>
      <c r="E739" s="41"/>
      <c r="F739" s="41"/>
    </row>
    <row r="740" spans="1:6" ht="12.75">
      <c r="A740" s="64"/>
      <c r="B740" s="35" t="s">
        <v>172</v>
      </c>
      <c r="C740" s="77"/>
      <c r="D740" s="26"/>
      <c r="E740" s="41"/>
      <c r="F740" s="41"/>
    </row>
    <row r="741" spans="1:12" ht="12.75">
      <c r="A741" s="64"/>
      <c r="B741" s="69" t="s">
        <v>164</v>
      </c>
      <c r="C741" s="75"/>
      <c r="D741" s="75"/>
      <c r="E741" s="76"/>
      <c r="F741" s="76"/>
      <c r="G741" s="72"/>
      <c r="H741" s="72"/>
      <c r="J741" s="73">
        <f>J742+J743+J744</f>
        <v>4392.188820000001</v>
      </c>
      <c r="K741" s="73">
        <f>L741-J741</f>
        <v>878.4377640000002</v>
      </c>
      <c r="L741" s="73">
        <f>J741*120/100</f>
        <v>5270.6265840000015</v>
      </c>
    </row>
    <row r="742" spans="1:12" ht="12.75">
      <c r="A742" s="64"/>
      <c r="B742" s="69" t="s">
        <v>165</v>
      </c>
      <c r="C742" s="75"/>
      <c r="D742" s="75"/>
      <c r="E742" s="76"/>
      <c r="F742" s="76"/>
      <c r="G742" s="74" t="s">
        <v>160</v>
      </c>
      <c r="H742" s="73">
        <v>144</v>
      </c>
      <c r="I742" s="81">
        <f>I738</f>
        <v>7.706</v>
      </c>
      <c r="J742" s="73">
        <f>H742*I742</f>
        <v>1109.664</v>
      </c>
      <c r="K742" s="73">
        <f>L742-J742</f>
        <v>221.93280000000004</v>
      </c>
      <c r="L742" s="73">
        <f>J742*120/100</f>
        <v>1331.5968</v>
      </c>
    </row>
    <row r="743" spans="1:12" ht="12.75">
      <c r="A743" s="64"/>
      <c r="B743" s="69" t="s">
        <v>166</v>
      </c>
      <c r="C743" s="75"/>
      <c r="D743" s="75"/>
      <c r="E743" s="76"/>
      <c r="F743" s="76"/>
      <c r="G743" s="74" t="s">
        <v>160</v>
      </c>
      <c r="H743" s="73">
        <v>419.22</v>
      </c>
      <c r="I743" s="81">
        <f>I738</f>
        <v>7.706</v>
      </c>
      <c r="J743" s="73">
        <f>H743*I743</f>
        <v>3230.5093200000006</v>
      </c>
      <c r="K743" s="73">
        <f>L743-J743</f>
        <v>646.1018640000002</v>
      </c>
      <c r="L743" s="73">
        <f>J743*120/100</f>
        <v>3876.611184000001</v>
      </c>
    </row>
    <row r="744" spans="1:12" ht="12.75">
      <c r="A744" s="64"/>
      <c r="B744" s="69" t="s">
        <v>167</v>
      </c>
      <c r="C744" s="75"/>
      <c r="D744" s="75"/>
      <c r="E744" s="76"/>
      <c r="F744" s="76"/>
      <c r="G744" s="74" t="s">
        <v>160</v>
      </c>
      <c r="H744" s="73">
        <v>6.75</v>
      </c>
      <c r="I744" s="81">
        <f>I738</f>
        <v>7.706</v>
      </c>
      <c r="J744" s="73">
        <f>H744*I744</f>
        <v>52.0155</v>
      </c>
      <c r="K744" s="73">
        <f>L744-J744</f>
        <v>10.403100000000002</v>
      </c>
      <c r="L744" s="73">
        <f>J744*120/100</f>
        <v>62.418600000000005</v>
      </c>
    </row>
    <row r="745" spans="1:12" ht="12.75">
      <c r="A745" s="64"/>
      <c r="B745" s="34"/>
      <c r="C745" s="26"/>
      <c r="D745" s="26"/>
      <c r="E745" s="41"/>
      <c r="F745" s="41"/>
      <c r="G745" s="82"/>
      <c r="H745" s="83"/>
      <c r="I745" s="84"/>
      <c r="J745" s="83"/>
      <c r="K745" s="83"/>
      <c r="L745" s="83"/>
    </row>
    <row r="746" spans="1:12" ht="12.75">
      <c r="A746" s="64"/>
      <c r="B746" s="35" t="s">
        <v>174</v>
      </c>
      <c r="C746" s="26"/>
      <c r="D746" s="26"/>
      <c r="E746" s="41"/>
      <c r="F746" s="41"/>
      <c r="G746" s="82"/>
      <c r="H746" s="83"/>
      <c r="I746" s="84"/>
      <c r="J746" s="83"/>
      <c r="K746" s="83"/>
      <c r="L746" s="83"/>
    </row>
    <row r="747" spans="1:12" ht="12.75">
      <c r="A747" s="64"/>
      <c r="B747" s="69" t="s">
        <v>168</v>
      </c>
      <c r="C747" s="75"/>
      <c r="D747" s="75"/>
      <c r="E747" s="76"/>
      <c r="F747" s="76"/>
      <c r="G747" s="82"/>
      <c r="H747" s="83"/>
      <c r="I747" s="84"/>
      <c r="J747" s="88">
        <f>J727+J733+J738+J741</f>
        <v>4610.268620000002</v>
      </c>
      <c r="K747" s="88">
        <f>K727+K733+K738+K741</f>
        <v>922.0537240000002</v>
      </c>
      <c r="L747" s="88">
        <f>L727+L733+L738+L741</f>
        <v>5532.322344000001</v>
      </c>
    </row>
    <row r="748" spans="1:12" ht="12.75">
      <c r="A748" s="64"/>
      <c r="B748" s="69" t="s">
        <v>169</v>
      </c>
      <c r="C748" s="75"/>
      <c r="D748" s="75"/>
      <c r="E748" s="76"/>
      <c r="F748" s="76"/>
      <c r="G748" s="82"/>
      <c r="H748" s="83"/>
      <c r="I748" s="84"/>
      <c r="J748" s="73">
        <f>J727</f>
        <v>0</v>
      </c>
      <c r="K748" s="73">
        <f>K727</f>
        <v>0</v>
      </c>
      <c r="L748" s="73">
        <f>L727</f>
        <v>0</v>
      </c>
    </row>
    <row r="749" spans="1:12" ht="12.75">
      <c r="A749" s="64"/>
      <c r="B749" s="69" t="s">
        <v>170</v>
      </c>
      <c r="C749" s="75"/>
      <c r="D749" s="75"/>
      <c r="E749" s="76"/>
      <c r="F749" s="76"/>
      <c r="G749" s="82"/>
      <c r="H749" s="83"/>
      <c r="I749" s="84"/>
      <c r="J749" s="73">
        <f>J733</f>
        <v>0</v>
      </c>
      <c r="K749" s="73">
        <f>K733</f>
        <v>0</v>
      </c>
      <c r="L749" s="73">
        <f>L733</f>
        <v>0</v>
      </c>
    </row>
    <row r="750" spans="1:12" ht="12.75">
      <c r="A750" s="64"/>
      <c r="B750" s="69" t="s">
        <v>171</v>
      </c>
      <c r="C750" s="75"/>
      <c r="D750" s="75"/>
      <c r="E750" s="76"/>
      <c r="F750" s="76"/>
      <c r="G750" s="82"/>
      <c r="H750" s="83"/>
      <c r="I750" s="84"/>
      <c r="J750" s="73">
        <f>J741</f>
        <v>4392.188820000001</v>
      </c>
      <c r="K750" s="73">
        <f>K741</f>
        <v>878.4377640000002</v>
      </c>
      <c r="L750" s="73">
        <f>L741</f>
        <v>5270.6265840000015</v>
      </c>
    </row>
    <row r="751" spans="1:12" ht="12.75">
      <c r="A751" s="64"/>
      <c r="B751" s="69" t="s">
        <v>173</v>
      </c>
      <c r="C751" s="75"/>
      <c r="D751" s="75"/>
      <c r="E751" s="76"/>
      <c r="F751" s="76"/>
      <c r="G751" s="82"/>
      <c r="H751" s="83"/>
      <c r="I751" s="84"/>
      <c r="J751" s="73">
        <f>J738</f>
        <v>218.0798</v>
      </c>
      <c r="K751" s="73">
        <f>K738</f>
        <v>43.61596</v>
      </c>
      <c r="L751" s="73">
        <f>L738</f>
        <v>261.69576</v>
      </c>
    </row>
    <row r="752" spans="1:6" ht="12.75">
      <c r="A752" s="86"/>
      <c r="B752" s="35"/>
      <c r="C752" s="77"/>
      <c r="D752" s="77"/>
      <c r="E752" s="41"/>
      <c r="F752" s="41"/>
    </row>
    <row r="753" spans="1:6" ht="12.75">
      <c r="A753" s="86"/>
      <c r="B753" s="35"/>
      <c r="C753" s="77"/>
      <c r="D753" s="77"/>
      <c r="E753" s="41"/>
      <c r="F753" s="41"/>
    </row>
    <row r="754" spans="1:6" ht="12.75">
      <c r="A754" s="86">
        <v>26</v>
      </c>
      <c r="B754" s="35" t="s">
        <v>98</v>
      </c>
      <c r="C754" s="77" t="s">
        <v>110</v>
      </c>
      <c r="D754" s="77" t="s">
        <v>184</v>
      </c>
      <c r="E754" s="41">
        <v>0</v>
      </c>
      <c r="F754" s="41">
        <v>3197</v>
      </c>
    </row>
    <row r="755" spans="1:10" ht="12.75">
      <c r="A755" s="64"/>
      <c r="B755" s="29"/>
      <c r="C755" s="29"/>
      <c r="D755" s="26"/>
      <c r="E755" s="26"/>
      <c r="F755" s="41"/>
      <c r="G755" s="41"/>
      <c r="I755" s="55"/>
      <c r="J755" s="80"/>
    </row>
    <row r="756" spans="1:6" ht="12.75">
      <c r="A756" s="64"/>
      <c r="B756" s="35" t="s">
        <v>153</v>
      </c>
      <c r="C756" s="77"/>
      <c r="D756" s="26"/>
      <c r="E756" s="41"/>
      <c r="F756" s="41"/>
    </row>
    <row r="757" spans="1:12" ht="12.75">
      <c r="A757" s="64"/>
      <c r="B757" s="69" t="s">
        <v>154</v>
      </c>
      <c r="C757" s="75"/>
      <c r="D757" s="75"/>
      <c r="E757" s="76"/>
      <c r="F757" s="76"/>
      <c r="G757" s="72"/>
      <c r="H757" s="72"/>
      <c r="J757" s="73">
        <f>J758+J759+J760</f>
        <v>0</v>
      </c>
      <c r="K757" s="73">
        <f>L757-J757</f>
        <v>0</v>
      </c>
      <c r="L757" s="73">
        <f>J757*120/100</f>
        <v>0</v>
      </c>
    </row>
    <row r="758" spans="1:12" ht="12.75">
      <c r="A758" s="64"/>
      <c r="B758" s="69" t="s">
        <v>155</v>
      </c>
      <c r="C758" s="75"/>
      <c r="D758" s="75"/>
      <c r="E758" s="76"/>
      <c r="F758" s="76"/>
      <c r="G758" s="74" t="s">
        <v>159</v>
      </c>
      <c r="H758" s="85"/>
      <c r="I758" s="81">
        <v>12</v>
      </c>
      <c r="J758" s="73">
        <f>H758*I758</f>
        <v>0</v>
      </c>
      <c r="K758" s="73">
        <f>L758-J758</f>
        <v>0</v>
      </c>
      <c r="L758" s="73">
        <f>J758*120/100</f>
        <v>0</v>
      </c>
    </row>
    <row r="759" spans="1:12" ht="12.75">
      <c r="A759" s="64"/>
      <c r="B759" s="69" t="s">
        <v>156</v>
      </c>
      <c r="C759" s="75"/>
      <c r="D759" s="75"/>
      <c r="E759" s="76"/>
      <c r="F759" s="76"/>
      <c r="G759" s="74" t="s">
        <v>160</v>
      </c>
      <c r="H759" s="85"/>
      <c r="I759" s="81">
        <f>F754/1000</f>
        <v>3.197</v>
      </c>
      <c r="J759" s="73">
        <f>H759*I759</f>
        <v>0</v>
      </c>
      <c r="K759" s="73">
        <f>L759-J759</f>
        <v>0</v>
      </c>
      <c r="L759" s="73">
        <f>J759*120/100</f>
        <v>0</v>
      </c>
    </row>
    <row r="760" spans="1:12" ht="12.75">
      <c r="A760" s="64"/>
      <c r="B760" s="69" t="s">
        <v>157</v>
      </c>
      <c r="C760" s="75"/>
      <c r="D760" s="75"/>
      <c r="E760" s="76"/>
      <c r="F760" s="76"/>
      <c r="G760" s="74" t="s">
        <v>160</v>
      </c>
      <c r="H760" s="85"/>
      <c r="I760" s="81">
        <f>E754/1000</f>
        <v>0</v>
      </c>
      <c r="J760" s="73">
        <f>H760*I760</f>
        <v>0</v>
      </c>
      <c r="K760" s="73">
        <f>L760-J760</f>
        <v>0</v>
      </c>
      <c r="L760" s="73">
        <f>J760*120/100</f>
        <v>0</v>
      </c>
    </row>
    <row r="761" spans="1:6" ht="12.75">
      <c r="A761" s="64"/>
      <c r="B761" s="29"/>
      <c r="C761" s="26"/>
      <c r="D761" s="26"/>
      <c r="E761" s="41"/>
      <c r="F761" s="41"/>
    </row>
    <row r="762" spans="1:6" ht="12.75">
      <c r="A762" s="64"/>
      <c r="B762" s="35" t="s">
        <v>161</v>
      </c>
      <c r="C762" s="77"/>
      <c r="D762" s="26"/>
      <c r="E762" s="41"/>
      <c r="F762" s="41"/>
    </row>
    <row r="763" spans="1:12" ht="12.75">
      <c r="A763" s="64"/>
      <c r="B763" s="69" t="s">
        <v>162</v>
      </c>
      <c r="C763" s="75"/>
      <c r="D763" s="75"/>
      <c r="E763" s="76"/>
      <c r="F763" s="76"/>
      <c r="G763" s="72"/>
      <c r="H763" s="72"/>
      <c r="J763" s="73">
        <f>J764+J765+J766</f>
        <v>0</v>
      </c>
      <c r="K763" s="73">
        <f>L763-J763</f>
        <v>0</v>
      </c>
      <c r="L763" s="73">
        <f>J763*120/100</f>
        <v>0</v>
      </c>
    </row>
    <row r="764" spans="1:12" ht="12.75">
      <c r="A764" s="64"/>
      <c r="B764" s="69" t="s">
        <v>155</v>
      </c>
      <c r="C764" s="75"/>
      <c r="D764" s="75"/>
      <c r="E764" s="76"/>
      <c r="F764" s="76"/>
      <c r="G764" s="74" t="s">
        <v>159</v>
      </c>
      <c r="H764" s="85"/>
      <c r="I764" s="81">
        <v>12</v>
      </c>
      <c r="J764" s="73">
        <f>H764*I764</f>
        <v>0</v>
      </c>
      <c r="K764" s="73">
        <f>L764-J764</f>
        <v>0</v>
      </c>
      <c r="L764" s="73">
        <f>J764*120/100</f>
        <v>0</v>
      </c>
    </row>
    <row r="765" spans="1:12" ht="12.75">
      <c r="A765" s="64"/>
      <c r="B765" s="69" t="s">
        <v>156</v>
      </c>
      <c r="C765" s="75"/>
      <c r="D765" s="75"/>
      <c r="E765" s="76"/>
      <c r="F765" s="76"/>
      <c r="G765" s="74" t="s">
        <v>160</v>
      </c>
      <c r="H765" s="85"/>
      <c r="I765" s="81">
        <f>F754/1000</f>
        <v>3.197</v>
      </c>
      <c r="J765" s="73">
        <f>H765*I765</f>
        <v>0</v>
      </c>
      <c r="K765" s="73">
        <f>L765-J765</f>
        <v>0</v>
      </c>
      <c r="L765" s="73">
        <f>J765*120/100</f>
        <v>0</v>
      </c>
    </row>
    <row r="766" spans="1:12" ht="12.75">
      <c r="A766" s="64"/>
      <c r="B766" s="69" t="s">
        <v>157</v>
      </c>
      <c r="C766" s="75"/>
      <c r="D766" s="75"/>
      <c r="E766" s="76"/>
      <c r="F766" s="76"/>
      <c r="G766" s="74" t="s">
        <v>160</v>
      </c>
      <c r="H766" s="85"/>
      <c r="I766" s="81">
        <f>E754/1000</f>
        <v>0</v>
      </c>
      <c r="J766" s="73">
        <f>H766*I766</f>
        <v>0</v>
      </c>
      <c r="K766" s="73">
        <f>L766-J766</f>
        <v>0</v>
      </c>
      <c r="L766" s="73">
        <f>J766*120/100</f>
        <v>0</v>
      </c>
    </row>
    <row r="767" spans="1:6" ht="12.75">
      <c r="A767" s="64"/>
      <c r="B767" s="29"/>
      <c r="C767" s="26"/>
      <c r="D767" s="26"/>
      <c r="E767" s="41"/>
      <c r="F767" s="41"/>
    </row>
    <row r="768" spans="1:12" ht="12.75">
      <c r="A768" s="64"/>
      <c r="B768" s="78" t="s">
        <v>163</v>
      </c>
      <c r="C768" s="75"/>
      <c r="D768" s="75"/>
      <c r="E768" s="76"/>
      <c r="F768" s="76"/>
      <c r="G768" s="68"/>
      <c r="H768" s="73">
        <v>28.3</v>
      </c>
      <c r="I768" s="81">
        <f>E754/1000+F754/1000</f>
        <v>3.197</v>
      </c>
      <c r="J768" s="73">
        <f>H768*I768</f>
        <v>90.4751</v>
      </c>
      <c r="K768" s="73">
        <f>L768-J768</f>
        <v>18.09501999999999</v>
      </c>
      <c r="L768" s="73">
        <f>J768*120/100</f>
        <v>108.57011999999999</v>
      </c>
    </row>
    <row r="769" spans="1:6" ht="12.75">
      <c r="A769" s="64"/>
      <c r="B769" s="29"/>
      <c r="C769" s="26"/>
      <c r="D769" s="26"/>
      <c r="E769" s="41"/>
      <c r="F769" s="41"/>
    </row>
    <row r="770" spans="1:6" ht="12.75">
      <c r="A770" s="64"/>
      <c r="B770" s="35" t="s">
        <v>172</v>
      </c>
      <c r="C770" s="77"/>
      <c r="D770" s="26"/>
      <c r="E770" s="41"/>
      <c r="F770" s="41"/>
    </row>
    <row r="771" spans="1:12" ht="12.75">
      <c r="A771" s="64"/>
      <c r="B771" s="69" t="s">
        <v>164</v>
      </c>
      <c r="C771" s="75"/>
      <c r="D771" s="75"/>
      <c r="E771" s="76"/>
      <c r="F771" s="76"/>
      <c r="G771" s="72"/>
      <c r="H771" s="72"/>
      <c r="J771" s="73">
        <f>J772+J773+J774</f>
        <v>1822.1940900000002</v>
      </c>
      <c r="K771" s="73">
        <f>L771-J771</f>
        <v>364.43881799999986</v>
      </c>
      <c r="L771" s="73">
        <f>J771*120/100</f>
        <v>2186.632908</v>
      </c>
    </row>
    <row r="772" spans="1:12" ht="12.75">
      <c r="A772" s="64"/>
      <c r="B772" s="69" t="s">
        <v>165</v>
      </c>
      <c r="C772" s="75"/>
      <c r="D772" s="75"/>
      <c r="E772" s="76"/>
      <c r="F772" s="76"/>
      <c r="G772" s="74" t="s">
        <v>160</v>
      </c>
      <c r="H772" s="73">
        <v>144</v>
      </c>
      <c r="I772" s="81">
        <f>I768</f>
        <v>3.197</v>
      </c>
      <c r="J772" s="73">
        <f>H772*I772</f>
        <v>460.368</v>
      </c>
      <c r="K772" s="73">
        <f>L772-J772</f>
        <v>92.0736</v>
      </c>
      <c r="L772" s="73">
        <f>J772*120/100</f>
        <v>552.4416</v>
      </c>
    </row>
    <row r="773" spans="1:12" ht="12.75">
      <c r="A773" s="64"/>
      <c r="B773" s="69" t="s">
        <v>166</v>
      </c>
      <c r="C773" s="75"/>
      <c r="D773" s="75"/>
      <c r="E773" s="76"/>
      <c r="F773" s="76"/>
      <c r="G773" s="74" t="s">
        <v>160</v>
      </c>
      <c r="H773" s="73">
        <v>419.22</v>
      </c>
      <c r="I773" s="81">
        <f>I768</f>
        <v>3.197</v>
      </c>
      <c r="J773" s="73">
        <f>H773*I773</f>
        <v>1340.2463400000001</v>
      </c>
      <c r="K773" s="73">
        <f>L773-J773</f>
        <v>268.049268</v>
      </c>
      <c r="L773" s="73">
        <f>J773*120/100</f>
        <v>1608.2956080000001</v>
      </c>
    </row>
    <row r="774" spans="1:12" ht="12.75">
      <c r="A774" s="64"/>
      <c r="B774" s="69" t="s">
        <v>167</v>
      </c>
      <c r="C774" s="75"/>
      <c r="D774" s="75"/>
      <c r="E774" s="76"/>
      <c r="F774" s="76"/>
      <c r="G774" s="74" t="s">
        <v>160</v>
      </c>
      <c r="H774" s="73">
        <v>6.75</v>
      </c>
      <c r="I774" s="81">
        <f>I768</f>
        <v>3.197</v>
      </c>
      <c r="J774" s="73">
        <f>H774*I774</f>
        <v>21.57975</v>
      </c>
      <c r="K774" s="73">
        <f>L774-J774</f>
        <v>4.315950000000001</v>
      </c>
      <c r="L774" s="73">
        <f>J774*120/100</f>
        <v>25.8957</v>
      </c>
    </row>
    <row r="775" spans="1:12" ht="12.75">
      <c r="A775" s="64"/>
      <c r="B775" s="34"/>
      <c r="C775" s="26"/>
      <c r="D775" s="26"/>
      <c r="E775" s="41"/>
      <c r="F775" s="41"/>
      <c r="G775" s="82"/>
      <c r="H775" s="83"/>
      <c r="I775" s="84"/>
      <c r="J775" s="83"/>
      <c r="K775" s="83"/>
      <c r="L775" s="83"/>
    </row>
    <row r="776" spans="1:12" ht="12.75">
      <c r="A776" s="64"/>
      <c r="B776" s="35" t="s">
        <v>174</v>
      </c>
      <c r="C776" s="26"/>
      <c r="D776" s="26"/>
      <c r="E776" s="41"/>
      <c r="F776" s="41"/>
      <c r="G776" s="82"/>
      <c r="H776" s="83"/>
      <c r="I776" s="84"/>
      <c r="J776" s="83"/>
      <c r="K776" s="83"/>
      <c r="L776" s="83"/>
    </row>
    <row r="777" spans="1:12" ht="12.75">
      <c r="A777" s="64"/>
      <c r="B777" s="69" t="s">
        <v>168</v>
      </c>
      <c r="C777" s="75"/>
      <c r="D777" s="75"/>
      <c r="E777" s="76"/>
      <c r="F777" s="76"/>
      <c r="G777" s="82"/>
      <c r="H777" s="83"/>
      <c r="I777" s="84"/>
      <c r="J777" s="88">
        <f>J757+J763+J768+J771</f>
        <v>1912.66919</v>
      </c>
      <c r="K777" s="88">
        <f>K757+K763+K768+K771</f>
        <v>382.53383799999983</v>
      </c>
      <c r="L777" s="88">
        <f>L757+L763+L768+L771</f>
        <v>2295.203028</v>
      </c>
    </row>
    <row r="778" spans="1:12" ht="12.75">
      <c r="A778" s="64"/>
      <c r="B778" s="69" t="s">
        <v>169</v>
      </c>
      <c r="C778" s="75"/>
      <c r="D778" s="75"/>
      <c r="E778" s="76"/>
      <c r="F778" s="76"/>
      <c r="G778" s="82"/>
      <c r="H778" s="83"/>
      <c r="I778" s="84"/>
      <c r="J778" s="73">
        <f>J757</f>
        <v>0</v>
      </c>
      <c r="K778" s="73">
        <f>K757</f>
        <v>0</v>
      </c>
      <c r="L778" s="73">
        <f>L757</f>
        <v>0</v>
      </c>
    </row>
    <row r="779" spans="1:12" ht="12.75">
      <c r="A779" s="64"/>
      <c r="B779" s="69" t="s">
        <v>170</v>
      </c>
      <c r="C779" s="75"/>
      <c r="D779" s="75"/>
      <c r="E779" s="76"/>
      <c r="F779" s="76"/>
      <c r="G779" s="82"/>
      <c r="H779" s="83"/>
      <c r="I779" s="84"/>
      <c r="J779" s="73">
        <f>J763</f>
        <v>0</v>
      </c>
      <c r="K779" s="73">
        <f>K763</f>
        <v>0</v>
      </c>
      <c r="L779" s="73">
        <f>L763</f>
        <v>0</v>
      </c>
    </row>
    <row r="780" spans="1:12" ht="12.75">
      <c r="A780" s="64"/>
      <c r="B780" s="69" t="s">
        <v>171</v>
      </c>
      <c r="C780" s="75"/>
      <c r="D780" s="75"/>
      <c r="E780" s="76"/>
      <c r="F780" s="76"/>
      <c r="G780" s="82"/>
      <c r="H780" s="83"/>
      <c r="I780" s="84"/>
      <c r="J780" s="73">
        <f>J771</f>
        <v>1822.1940900000002</v>
      </c>
      <c r="K780" s="73">
        <f>K771</f>
        <v>364.43881799999986</v>
      </c>
      <c r="L780" s="73">
        <f>L771</f>
        <v>2186.632908</v>
      </c>
    </row>
    <row r="781" spans="1:12" ht="12.75">
      <c r="A781" s="64"/>
      <c r="B781" s="69" t="s">
        <v>173</v>
      </c>
      <c r="C781" s="75"/>
      <c r="D781" s="75"/>
      <c r="E781" s="76"/>
      <c r="F781" s="76"/>
      <c r="G781" s="82"/>
      <c r="H781" s="83"/>
      <c r="I781" s="84"/>
      <c r="J781" s="73">
        <f>J768</f>
        <v>90.4751</v>
      </c>
      <c r="K781" s="73">
        <f>K768</f>
        <v>18.09501999999999</v>
      </c>
      <c r="L781" s="73">
        <f>L768</f>
        <v>108.57011999999999</v>
      </c>
    </row>
    <row r="782" spans="1:6" ht="12.75">
      <c r="A782" s="86"/>
      <c r="B782" s="35"/>
      <c r="C782" s="77"/>
      <c r="D782" s="77"/>
      <c r="E782" s="41"/>
      <c r="F782" s="41"/>
    </row>
    <row r="783" spans="1:6" ht="12.75">
      <c r="A783" s="86"/>
      <c r="B783" s="35"/>
      <c r="C783" s="77"/>
      <c r="D783" s="77"/>
      <c r="E783" s="41"/>
      <c r="F783" s="41"/>
    </row>
    <row r="784" spans="1:6" ht="12.75">
      <c r="A784" s="86">
        <v>27</v>
      </c>
      <c r="B784" s="35" t="s">
        <v>117</v>
      </c>
      <c r="C784" s="77" t="s">
        <v>115</v>
      </c>
      <c r="D784" s="77" t="s">
        <v>178</v>
      </c>
      <c r="E784" s="41">
        <v>7247</v>
      </c>
      <c r="F784" s="41">
        <v>1133</v>
      </c>
    </row>
    <row r="785" spans="1:10" ht="12.75">
      <c r="A785" s="64"/>
      <c r="B785" s="29"/>
      <c r="C785" s="29"/>
      <c r="D785" s="26"/>
      <c r="E785" s="26"/>
      <c r="F785" s="41"/>
      <c r="G785" s="41"/>
      <c r="I785" s="55"/>
      <c r="J785" s="80"/>
    </row>
    <row r="786" spans="1:6" ht="12.75">
      <c r="A786" s="64"/>
      <c r="B786" s="35" t="s">
        <v>153</v>
      </c>
      <c r="C786" s="77"/>
      <c r="D786" s="26"/>
      <c r="E786" s="41"/>
      <c r="F786" s="41"/>
    </row>
    <row r="787" spans="1:12" ht="12.75">
      <c r="A787" s="64"/>
      <c r="B787" s="69" t="s">
        <v>154</v>
      </c>
      <c r="C787" s="75"/>
      <c r="D787" s="75"/>
      <c r="E787" s="76"/>
      <c r="F787" s="76"/>
      <c r="G787" s="72"/>
      <c r="H787" s="72"/>
      <c r="J787" s="73">
        <f>J788+J789+J790</f>
        <v>0</v>
      </c>
      <c r="K787" s="73">
        <f>L787-J787</f>
        <v>0</v>
      </c>
      <c r="L787" s="73">
        <f>J787*120/100</f>
        <v>0</v>
      </c>
    </row>
    <row r="788" spans="1:12" ht="12.75">
      <c r="A788" s="64"/>
      <c r="B788" s="69" t="s">
        <v>155</v>
      </c>
      <c r="C788" s="75"/>
      <c r="D788" s="75"/>
      <c r="E788" s="76"/>
      <c r="F788" s="76"/>
      <c r="G788" s="74" t="s">
        <v>159</v>
      </c>
      <c r="H788" s="85"/>
      <c r="I788" s="81">
        <v>12</v>
      </c>
      <c r="J788" s="73">
        <f>H788*I788</f>
        <v>0</v>
      </c>
      <c r="K788" s="73">
        <f>L788-J788</f>
        <v>0</v>
      </c>
      <c r="L788" s="73">
        <f>J788*120/100</f>
        <v>0</v>
      </c>
    </row>
    <row r="789" spans="1:12" ht="12.75">
      <c r="A789" s="64"/>
      <c r="B789" s="69" t="s">
        <v>156</v>
      </c>
      <c r="C789" s="75"/>
      <c r="D789" s="75"/>
      <c r="E789" s="76"/>
      <c r="F789" s="76"/>
      <c r="G789" s="74" t="s">
        <v>160</v>
      </c>
      <c r="H789" s="85"/>
      <c r="I789" s="81">
        <f>F784/1000</f>
        <v>1.133</v>
      </c>
      <c r="J789" s="73">
        <f>H789*I789</f>
        <v>0</v>
      </c>
      <c r="K789" s="73">
        <f>L789-J789</f>
        <v>0</v>
      </c>
      <c r="L789" s="73">
        <f>J789*120/100</f>
        <v>0</v>
      </c>
    </row>
    <row r="790" spans="1:12" ht="12.75">
      <c r="A790" s="64"/>
      <c r="B790" s="69" t="s">
        <v>157</v>
      </c>
      <c r="C790" s="75"/>
      <c r="D790" s="75"/>
      <c r="E790" s="76"/>
      <c r="F790" s="76"/>
      <c r="G790" s="74" t="s">
        <v>160</v>
      </c>
      <c r="H790" s="85"/>
      <c r="I790" s="81">
        <f>E784/1000</f>
        <v>7.247</v>
      </c>
      <c r="J790" s="73">
        <f>H790*I790</f>
        <v>0</v>
      </c>
      <c r="K790" s="73">
        <f>L790-J790</f>
        <v>0</v>
      </c>
      <c r="L790" s="73">
        <f>J790*120/100</f>
        <v>0</v>
      </c>
    </row>
    <row r="791" spans="1:6" ht="12.75">
      <c r="A791" s="64"/>
      <c r="B791" s="29"/>
      <c r="C791" s="26"/>
      <c r="D791" s="26"/>
      <c r="E791" s="41"/>
      <c r="F791" s="41"/>
    </row>
    <row r="792" spans="1:6" ht="12.75">
      <c r="A792" s="64"/>
      <c r="B792" s="35" t="s">
        <v>161</v>
      </c>
      <c r="C792" s="77"/>
      <c r="D792" s="26"/>
      <c r="E792" s="41"/>
      <c r="F792" s="41"/>
    </row>
    <row r="793" spans="1:12" ht="12.75">
      <c r="A793" s="64"/>
      <c r="B793" s="69" t="s">
        <v>162</v>
      </c>
      <c r="C793" s="75"/>
      <c r="D793" s="75"/>
      <c r="E793" s="76"/>
      <c r="F793" s="76"/>
      <c r="G793" s="72"/>
      <c r="H793" s="72"/>
      <c r="J793" s="73">
        <f>J794+J795+J796</f>
        <v>0</v>
      </c>
      <c r="K793" s="73">
        <f>L793-J793</f>
        <v>0</v>
      </c>
      <c r="L793" s="73">
        <f>J793*120/100</f>
        <v>0</v>
      </c>
    </row>
    <row r="794" spans="1:12" ht="12.75">
      <c r="A794" s="64"/>
      <c r="B794" s="69" t="s">
        <v>155</v>
      </c>
      <c r="C794" s="75"/>
      <c r="D794" s="75"/>
      <c r="E794" s="76"/>
      <c r="F794" s="76"/>
      <c r="G794" s="74" t="s">
        <v>159</v>
      </c>
      <c r="H794" s="85"/>
      <c r="I794" s="81">
        <v>12</v>
      </c>
      <c r="J794" s="73">
        <f>H794*I794</f>
        <v>0</v>
      </c>
      <c r="K794" s="73">
        <f>L794-J794</f>
        <v>0</v>
      </c>
      <c r="L794" s="73">
        <f>J794*120/100</f>
        <v>0</v>
      </c>
    </row>
    <row r="795" spans="1:12" ht="12.75">
      <c r="A795" s="64"/>
      <c r="B795" s="69" t="s">
        <v>156</v>
      </c>
      <c r="C795" s="75"/>
      <c r="D795" s="75"/>
      <c r="E795" s="76"/>
      <c r="F795" s="76"/>
      <c r="G795" s="74" t="s">
        <v>160</v>
      </c>
      <c r="H795" s="85"/>
      <c r="I795" s="81">
        <f>F784/1000</f>
        <v>1.133</v>
      </c>
      <c r="J795" s="73">
        <f>H795*I795</f>
        <v>0</v>
      </c>
      <c r="K795" s="73">
        <f>L795-J795</f>
        <v>0</v>
      </c>
      <c r="L795" s="73">
        <f>J795*120/100</f>
        <v>0</v>
      </c>
    </row>
    <row r="796" spans="1:12" ht="12.75">
      <c r="A796" s="64"/>
      <c r="B796" s="69" t="s">
        <v>157</v>
      </c>
      <c r="C796" s="75"/>
      <c r="D796" s="75"/>
      <c r="E796" s="76"/>
      <c r="F796" s="76"/>
      <c r="G796" s="74" t="s">
        <v>160</v>
      </c>
      <c r="H796" s="85"/>
      <c r="I796" s="81">
        <f>E784/1000</f>
        <v>7.247</v>
      </c>
      <c r="J796" s="73">
        <f>H796*I796</f>
        <v>0</v>
      </c>
      <c r="K796" s="73">
        <f>L796-J796</f>
        <v>0</v>
      </c>
      <c r="L796" s="73">
        <f>J796*120/100</f>
        <v>0</v>
      </c>
    </row>
    <row r="797" spans="1:6" ht="12.75">
      <c r="A797" s="64"/>
      <c r="B797" s="29"/>
      <c r="C797" s="26"/>
      <c r="D797" s="26"/>
      <c r="E797" s="41"/>
      <c r="F797" s="41"/>
    </row>
    <row r="798" spans="1:12" ht="12.75">
      <c r="A798" s="64"/>
      <c r="B798" s="78" t="s">
        <v>163</v>
      </c>
      <c r="C798" s="75"/>
      <c r="D798" s="75"/>
      <c r="E798" s="76"/>
      <c r="F798" s="76"/>
      <c r="G798" s="68"/>
      <c r="H798" s="73">
        <v>28.3</v>
      </c>
      <c r="I798" s="81">
        <f>E784/1000+F784/1000</f>
        <v>8.379999999999999</v>
      </c>
      <c r="J798" s="73">
        <f>H798*I798</f>
        <v>237.15399999999997</v>
      </c>
      <c r="K798" s="73">
        <f>L798-J798</f>
        <v>47.430800000000005</v>
      </c>
      <c r="L798" s="73">
        <f>J798*120/100</f>
        <v>284.5848</v>
      </c>
    </row>
    <row r="799" spans="1:6" ht="12.75">
      <c r="A799" s="64"/>
      <c r="B799" s="29"/>
      <c r="C799" s="26"/>
      <c r="D799" s="26"/>
      <c r="E799" s="41"/>
      <c r="F799" s="41"/>
    </row>
    <row r="800" spans="1:6" ht="12.75">
      <c r="A800" s="64"/>
      <c r="B800" s="35" t="s">
        <v>172</v>
      </c>
      <c r="C800" s="77"/>
      <c r="D800" s="26"/>
      <c r="E800" s="41"/>
      <c r="F800" s="41"/>
    </row>
    <row r="801" spans="1:12" ht="12.75">
      <c r="A801" s="64"/>
      <c r="B801" s="69" t="s">
        <v>164</v>
      </c>
      <c r="C801" s="75"/>
      <c r="D801" s="75"/>
      <c r="E801" s="76"/>
      <c r="F801" s="76"/>
      <c r="G801" s="72"/>
      <c r="H801" s="72"/>
      <c r="J801" s="73">
        <f>J802+J803+J804</f>
        <v>4776.348599999999</v>
      </c>
      <c r="K801" s="73">
        <f>L801-J801</f>
        <v>955.2697200000002</v>
      </c>
      <c r="L801" s="73">
        <f>J801*120/100</f>
        <v>5731.61832</v>
      </c>
    </row>
    <row r="802" spans="1:12" ht="12.75">
      <c r="A802" s="64"/>
      <c r="B802" s="69" t="s">
        <v>165</v>
      </c>
      <c r="C802" s="75"/>
      <c r="D802" s="75"/>
      <c r="E802" s="76"/>
      <c r="F802" s="76"/>
      <c r="G802" s="74" t="s">
        <v>160</v>
      </c>
      <c r="H802" s="73">
        <v>144</v>
      </c>
      <c r="I802" s="81">
        <f>I798</f>
        <v>8.379999999999999</v>
      </c>
      <c r="J802" s="73">
        <f>H802*I802</f>
        <v>1206.7199999999998</v>
      </c>
      <c r="K802" s="73">
        <f>L802-J802</f>
        <v>241.34399999999982</v>
      </c>
      <c r="L802" s="73">
        <f>J802*120/100</f>
        <v>1448.0639999999996</v>
      </c>
    </row>
    <row r="803" spans="1:12" ht="12.75">
      <c r="A803" s="64"/>
      <c r="B803" s="69" t="s">
        <v>166</v>
      </c>
      <c r="C803" s="75"/>
      <c r="D803" s="75"/>
      <c r="E803" s="76"/>
      <c r="F803" s="76"/>
      <c r="G803" s="74" t="s">
        <v>160</v>
      </c>
      <c r="H803" s="73">
        <v>419.22</v>
      </c>
      <c r="I803" s="81">
        <f>I798</f>
        <v>8.379999999999999</v>
      </c>
      <c r="J803" s="73">
        <f>H803*I803</f>
        <v>3513.0636</v>
      </c>
      <c r="K803" s="73">
        <f>L803-J803</f>
        <v>702.6127199999996</v>
      </c>
      <c r="L803" s="73">
        <f>J803*120/100</f>
        <v>4215.67632</v>
      </c>
    </row>
    <row r="804" spans="1:12" ht="12.75">
      <c r="A804" s="64"/>
      <c r="B804" s="69" t="s">
        <v>167</v>
      </c>
      <c r="C804" s="75"/>
      <c r="D804" s="75"/>
      <c r="E804" s="76"/>
      <c r="F804" s="76"/>
      <c r="G804" s="74" t="s">
        <v>160</v>
      </c>
      <c r="H804" s="73">
        <v>6.75</v>
      </c>
      <c r="I804" s="81">
        <f>I798</f>
        <v>8.379999999999999</v>
      </c>
      <c r="J804" s="73">
        <f>H804*I804</f>
        <v>56.56499999999999</v>
      </c>
      <c r="K804" s="73">
        <f>L804-J804</f>
        <v>11.312999999999995</v>
      </c>
      <c r="L804" s="73">
        <f>J804*120/100</f>
        <v>67.87799999999999</v>
      </c>
    </row>
    <row r="805" spans="1:12" ht="12.75">
      <c r="A805" s="64"/>
      <c r="B805" s="34"/>
      <c r="C805" s="26"/>
      <c r="D805" s="26"/>
      <c r="E805" s="41"/>
      <c r="F805" s="41"/>
      <c r="G805" s="82"/>
      <c r="H805" s="83"/>
      <c r="I805" s="84"/>
      <c r="J805" s="83"/>
      <c r="K805" s="83"/>
      <c r="L805" s="83"/>
    </row>
    <row r="806" spans="1:12" ht="12.75">
      <c r="A806" s="64"/>
      <c r="B806" s="35" t="s">
        <v>174</v>
      </c>
      <c r="C806" s="26"/>
      <c r="D806" s="26"/>
      <c r="E806" s="41"/>
      <c r="F806" s="41"/>
      <c r="G806" s="82"/>
      <c r="H806" s="83"/>
      <c r="I806" s="84"/>
      <c r="J806" s="83"/>
      <c r="K806" s="83"/>
      <c r="L806" s="83"/>
    </row>
    <row r="807" spans="1:12" ht="12.75">
      <c r="A807" s="64"/>
      <c r="B807" s="69" t="s">
        <v>168</v>
      </c>
      <c r="C807" s="75"/>
      <c r="D807" s="75"/>
      <c r="E807" s="76"/>
      <c r="F807" s="76"/>
      <c r="G807" s="82"/>
      <c r="H807" s="83"/>
      <c r="I807" s="84"/>
      <c r="J807" s="88">
        <f>J787+J793+J798+J801</f>
        <v>5013.502599999999</v>
      </c>
      <c r="K807" s="88">
        <f>K787+K793+K798+K801</f>
        <v>1002.7005200000002</v>
      </c>
      <c r="L807" s="88">
        <f>L787+L793+L798+L801</f>
        <v>6016.203119999999</v>
      </c>
    </row>
    <row r="808" spans="1:12" ht="12.75">
      <c r="A808" s="64"/>
      <c r="B808" s="69" t="s">
        <v>169</v>
      </c>
      <c r="C808" s="75"/>
      <c r="D808" s="75"/>
      <c r="E808" s="76"/>
      <c r="F808" s="76"/>
      <c r="G808" s="82"/>
      <c r="H808" s="83"/>
      <c r="I808" s="84"/>
      <c r="J808" s="73">
        <f>J787</f>
        <v>0</v>
      </c>
      <c r="K808" s="73">
        <f>K787</f>
        <v>0</v>
      </c>
      <c r="L808" s="73">
        <f>L787</f>
        <v>0</v>
      </c>
    </row>
    <row r="809" spans="1:12" ht="12.75">
      <c r="A809" s="64"/>
      <c r="B809" s="69" t="s">
        <v>170</v>
      </c>
      <c r="C809" s="75"/>
      <c r="D809" s="75"/>
      <c r="E809" s="76"/>
      <c r="F809" s="76"/>
      <c r="G809" s="82"/>
      <c r="H809" s="83"/>
      <c r="I809" s="84"/>
      <c r="J809" s="73">
        <f>J793</f>
        <v>0</v>
      </c>
      <c r="K809" s="73">
        <f>K793</f>
        <v>0</v>
      </c>
      <c r="L809" s="73">
        <f>L793</f>
        <v>0</v>
      </c>
    </row>
    <row r="810" spans="1:12" ht="12.75">
      <c r="A810" s="64"/>
      <c r="B810" s="69" t="s">
        <v>171</v>
      </c>
      <c r="C810" s="75"/>
      <c r="D810" s="75"/>
      <c r="E810" s="76"/>
      <c r="F810" s="76"/>
      <c r="G810" s="82"/>
      <c r="H810" s="83"/>
      <c r="I810" s="84"/>
      <c r="J810" s="73">
        <f>J801</f>
        <v>4776.348599999999</v>
      </c>
      <c r="K810" s="73">
        <f>K801</f>
        <v>955.2697200000002</v>
      </c>
      <c r="L810" s="73">
        <f>L801</f>
        <v>5731.61832</v>
      </c>
    </row>
    <row r="811" spans="1:12" ht="12.75">
      <c r="A811" s="64"/>
      <c r="B811" s="69" t="s">
        <v>173</v>
      </c>
      <c r="C811" s="75"/>
      <c r="D811" s="75"/>
      <c r="E811" s="76"/>
      <c r="F811" s="76"/>
      <c r="G811" s="82"/>
      <c r="H811" s="83"/>
      <c r="I811" s="84"/>
      <c r="J811" s="73">
        <f>J798</f>
        <v>237.15399999999997</v>
      </c>
      <c r="K811" s="73">
        <f>K798</f>
        <v>47.430800000000005</v>
      </c>
      <c r="L811" s="73">
        <f>L798</f>
        <v>284.5848</v>
      </c>
    </row>
    <row r="812" spans="1:6" ht="12.75">
      <c r="A812" s="86"/>
      <c r="B812" s="35"/>
      <c r="C812" s="77"/>
      <c r="D812" s="77"/>
      <c r="E812" s="41"/>
      <c r="F812" s="41"/>
    </row>
    <row r="813" spans="1:6" ht="12.75">
      <c r="A813" s="86"/>
      <c r="B813" s="35"/>
      <c r="C813" s="77"/>
      <c r="D813" s="77"/>
      <c r="E813" s="41"/>
      <c r="F813" s="41"/>
    </row>
    <row r="814" spans="1:6" ht="12.75">
      <c r="A814" s="86">
        <v>28</v>
      </c>
      <c r="B814" s="35" t="s">
        <v>99</v>
      </c>
      <c r="C814" s="35" t="s">
        <v>122</v>
      </c>
      <c r="D814" s="35" t="s">
        <v>140</v>
      </c>
      <c r="E814" s="41">
        <v>0</v>
      </c>
      <c r="F814" s="41">
        <v>9890</v>
      </c>
    </row>
    <row r="815" spans="1:10" ht="12.75">
      <c r="A815" s="64"/>
      <c r="B815" s="29"/>
      <c r="C815" s="29"/>
      <c r="D815" s="26"/>
      <c r="E815" s="26"/>
      <c r="F815" s="41"/>
      <c r="G815" s="41"/>
      <c r="I815" s="55"/>
      <c r="J815" s="80"/>
    </row>
    <row r="816" spans="1:6" ht="12.75">
      <c r="A816" s="64"/>
      <c r="B816" s="35" t="s">
        <v>153</v>
      </c>
      <c r="C816" s="77"/>
      <c r="D816" s="26"/>
      <c r="E816" s="41"/>
      <c r="F816" s="41"/>
    </row>
    <row r="817" spans="1:12" ht="12.75">
      <c r="A817" s="64"/>
      <c r="B817" s="69" t="s">
        <v>154</v>
      </c>
      <c r="C817" s="75"/>
      <c r="D817" s="75"/>
      <c r="E817" s="76"/>
      <c r="F817" s="76"/>
      <c r="G817" s="72"/>
      <c r="H817" s="72"/>
      <c r="J817" s="73">
        <f>J818+J819+J820</f>
        <v>0</v>
      </c>
      <c r="K817" s="73">
        <f>L817-J817</f>
        <v>0</v>
      </c>
      <c r="L817" s="73">
        <f>J817*120/100</f>
        <v>0</v>
      </c>
    </row>
    <row r="818" spans="1:12" ht="12.75">
      <c r="A818" s="64"/>
      <c r="B818" s="69" t="s">
        <v>155</v>
      </c>
      <c r="C818" s="75"/>
      <c r="D818" s="75"/>
      <c r="E818" s="76"/>
      <c r="F818" s="76"/>
      <c r="G818" s="74" t="s">
        <v>159</v>
      </c>
      <c r="H818" s="85"/>
      <c r="I818" s="81">
        <v>12</v>
      </c>
      <c r="J818" s="73">
        <f>H818*I818</f>
        <v>0</v>
      </c>
      <c r="K818" s="73">
        <f>L818-J818</f>
        <v>0</v>
      </c>
      <c r="L818" s="73">
        <f>J818*120/100</f>
        <v>0</v>
      </c>
    </row>
    <row r="819" spans="1:12" ht="12.75">
      <c r="A819" s="64"/>
      <c r="B819" s="69" t="s">
        <v>156</v>
      </c>
      <c r="C819" s="75"/>
      <c r="D819" s="75"/>
      <c r="E819" s="76"/>
      <c r="F819" s="76"/>
      <c r="G819" s="74" t="s">
        <v>160</v>
      </c>
      <c r="H819" s="85"/>
      <c r="I819" s="81">
        <f>F814/1000</f>
        <v>9.89</v>
      </c>
      <c r="J819" s="73">
        <f>H819*I819</f>
        <v>0</v>
      </c>
      <c r="K819" s="73">
        <f>L819-J819</f>
        <v>0</v>
      </c>
      <c r="L819" s="73">
        <f>J819*120/100</f>
        <v>0</v>
      </c>
    </row>
    <row r="820" spans="1:12" ht="12.75">
      <c r="A820" s="64"/>
      <c r="B820" s="69" t="s">
        <v>157</v>
      </c>
      <c r="C820" s="75"/>
      <c r="D820" s="75"/>
      <c r="E820" s="76"/>
      <c r="F820" s="76"/>
      <c r="G820" s="74" t="s">
        <v>160</v>
      </c>
      <c r="H820" s="85"/>
      <c r="I820" s="81">
        <f>E814/1000</f>
        <v>0</v>
      </c>
      <c r="J820" s="73">
        <f>H820*I820</f>
        <v>0</v>
      </c>
      <c r="K820" s="73">
        <f>L820-J820</f>
        <v>0</v>
      </c>
      <c r="L820" s="73">
        <f>J820*120/100</f>
        <v>0</v>
      </c>
    </row>
    <row r="821" spans="1:6" ht="12.75">
      <c r="A821" s="64"/>
      <c r="B821" s="29"/>
      <c r="C821" s="26"/>
      <c r="D821" s="26"/>
      <c r="E821" s="41"/>
      <c r="F821" s="41"/>
    </row>
    <row r="822" spans="1:6" ht="12.75">
      <c r="A822" s="64"/>
      <c r="B822" s="35" t="s">
        <v>161</v>
      </c>
      <c r="C822" s="77"/>
      <c r="D822" s="26"/>
      <c r="E822" s="41"/>
      <c r="F822" s="41"/>
    </row>
    <row r="823" spans="1:12" ht="12.75">
      <c r="A823" s="64"/>
      <c r="B823" s="69" t="s">
        <v>162</v>
      </c>
      <c r="C823" s="75"/>
      <c r="D823" s="75"/>
      <c r="E823" s="76"/>
      <c r="F823" s="76"/>
      <c r="G823" s="72"/>
      <c r="H823" s="72"/>
      <c r="J823" s="73">
        <f>J824+J825+J826</f>
        <v>0</v>
      </c>
      <c r="K823" s="73">
        <f>L823-J823</f>
        <v>0</v>
      </c>
      <c r="L823" s="73">
        <f>J823*120/100</f>
        <v>0</v>
      </c>
    </row>
    <row r="824" spans="1:12" ht="12.75">
      <c r="A824" s="64"/>
      <c r="B824" s="69" t="s">
        <v>155</v>
      </c>
      <c r="C824" s="75"/>
      <c r="D824" s="75"/>
      <c r="E824" s="76"/>
      <c r="F824" s="76"/>
      <c r="G824" s="74" t="s">
        <v>159</v>
      </c>
      <c r="H824" s="85"/>
      <c r="I824" s="81">
        <v>12</v>
      </c>
      <c r="J824" s="73">
        <f>H824*I824</f>
        <v>0</v>
      </c>
      <c r="K824" s="73">
        <f>L824-J824</f>
        <v>0</v>
      </c>
      <c r="L824" s="73">
        <f>J824*120/100</f>
        <v>0</v>
      </c>
    </row>
    <row r="825" spans="1:12" ht="12.75">
      <c r="A825" s="64"/>
      <c r="B825" s="69" t="s">
        <v>156</v>
      </c>
      <c r="C825" s="75"/>
      <c r="D825" s="75"/>
      <c r="E825" s="76"/>
      <c r="F825" s="76"/>
      <c r="G825" s="74" t="s">
        <v>160</v>
      </c>
      <c r="H825" s="85"/>
      <c r="I825" s="81">
        <f>F814/1000</f>
        <v>9.89</v>
      </c>
      <c r="J825" s="73">
        <f>H825*I825</f>
        <v>0</v>
      </c>
      <c r="K825" s="73">
        <f>L825-J825</f>
        <v>0</v>
      </c>
      <c r="L825" s="73">
        <f>J825*120/100</f>
        <v>0</v>
      </c>
    </row>
    <row r="826" spans="1:12" ht="12.75">
      <c r="A826" s="64"/>
      <c r="B826" s="69" t="s">
        <v>157</v>
      </c>
      <c r="C826" s="75"/>
      <c r="D826" s="75"/>
      <c r="E826" s="76"/>
      <c r="F826" s="76"/>
      <c r="G826" s="74" t="s">
        <v>160</v>
      </c>
      <c r="H826" s="85"/>
      <c r="I826" s="81">
        <f>E814/1000</f>
        <v>0</v>
      </c>
      <c r="J826" s="73">
        <f>H826*I826</f>
        <v>0</v>
      </c>
      <c r="K826" s="73">
        <f>L826-J826</f>
        <v>0</v>
      </c>
      <c r="L826" s="73">
        <f>J826*120/100</f>
        <v>0</v>
      </c>
    </row>
    <row r="827" spans="1:6" ht="12.75">
      <c r="A827" s="64"/>
      <c r="B827" s="29"/>
      <c r="C827" s="26"/>
      <c r="D827" s="26"/>
      <c r="E827" s="41"/>
      <c r="F827" s="41"/>
    </row>
    <row r="828" spans="1:12" ht="12.75">
      <c r="A828" s="64"/>
      <c r="B828" s="78" t="s">
        <v>163</v>
      </c>
      <c r="C828" s="75"/>
      <c r="D828" s="75"/>
      <c r="E828" s="76"/>
      <c r="F828" s="76"/>
      <c r="G828" s="68"/>
      <c r="H828" s="73">
        <v>28.3</v>
      </c>
      <c r="I828" s="81">
        <f>E814/1000+F814/1000</f>
        <v>9.89</v>
      </c>
      <c r="J828" s="73">
        <f>H828*I828</f>
        <v>279.887</v>
      </c>
      <c r="K828" s="73">
        <f>L828-J828</f>
        <v>55.977400000000046</v>
      </c>
      <c r="L828" s="73">
        <f>J828*120/100</f>
        <v>335.86440000000005</v>
      </c>
    </row>
    <row r="829" spans="1:6" ht="12.75">
      <c r="A829" s="64"/>
      <c r="B829" s="29"/>
      <c r="C829" s="26"/>
      <c r="D829" s="26"/>
      <c r="E829" s="41"/>
      <c r="F829" s="41"/>
    </row>
    <row r="830" spans="1:6" ht="12.75">
      <c r="A830" s="64"/>
      <c r="B830" s="35" t="s">
        <v>172</v>
      </c>
      <c r="C830" s="77"/>
      <c r="D830" s="26"/>
      <c r="E830" s="41"/>
      <c r="F830" s="41"/>
    </row>
    <row r="831" spans="1:12" ht="12.75">
      <c r="A831" s="64"/>
      <c r="B831" s="69" t="s">
        <v>164</v>
      </c>
      <c r="C831" s="75"/>
      <c r="D831" s="75"/>
      <c r="E831" s="76"/>
      <c r="F831" s="76"/>
      <c r="G831" s="72"/>
      <c r="H831" s="72"/>
      <c r="J831" s="73">
        <f>J832+J833+J834</f>
        <v>5637.0033</v>
      </c>
      <c r="K831" s="73">
        <f>L831-J831</f>
        <v>1127.4006600000002</v>
      </c>
      <c r="L831" s="73">
        <f>J831*120/100</f>
        <v>6764.403960000001</v>
      </c>
    </row>
    <row r="832" spans="1:12" ht="12.75">
      <c r="A832" s="64"/>
      <c r="B832" s="69" t="s">
        <v>165</v>
      </c>
      <c r="C832" s="75"/>
      <c r="D832" s="75"/>
      <c r="E832" s="76"/>
      <c r="F832" s="76"/>
      <c r="G832" s="74" t="s">
        <v>160</v>
      </c>
      <c r="H832" s="73">
        <v>144</v>
      </c>
      <c r="I832" s="81">
        <f>I828</f>
        <v>9.89</v>
      </c>
      <c r="J832" s="73">
        <f>H832*I832</f>
        <v>1424.16</v>
      </c>
      <c r="K832" s="73">
        <f>L832-J832</f>
        <v>284.8320000000001</v>
      </c>
      <c r="L832" s="73">
        <f>J832*120/100</f>
        <v>1708.9920000000002</v>
      </c>
    </row>
    <row r="833" spans="1:12" ht="12.75">
      <c r="A833" s="64"/>
      <c r="B833" s="69" t="s">
        <v>166</v>
      </c>
      <c r="C833" s="75"/>
      <c r="D833" s="75"/>
      <c r="E833" s="76"/>
      <c r="F833" s="76"/>
      <c r="G833" s="74" t="s">
        <v>160</v>
      </c>
      <c r="H833" s="73">
        <v>419.22</v>
      </c>
      <c r="I833" s="81">
        <f>I828</f>
        <v>9.89</v>
      </c>
      <c r="J833" s="73">
        <f>H833*I833</f>
        <v>4146.085800000001</v>
      </c>
      <c r="K833" s="73">
        <f>L833-J833</f>
        <v>829.2171600000001</v>
      </c>
      <c r="L833" s="73">
        <f>J833*120/100</f>
        <v>4975.302960000001</v>
      </c>
    </row>
    <row r="834" spans="1:12" ht="12.75">
      <c r="A834" s="64"/>
      <c r="B834" s="69" t="s">
        <v>167</v>
      </c>
      <c r="C834" s="75"/>
      <c r="D834" s="75"/>
      <c r="E834" s="76"/>
      <c r="F834" s="76"/>
      <c r="G834" s="74" t="s">
        <v>160</v>
      </c>
      <c r="H834" s="73">
        <v>6.75</v>
      </c>
      <c r="I834" s="81">
        <f>I828</f>
        <v>9.89</v>
      </c>
      <c r="J834" s="73">
        <f>H834*I834</f>
        <v>66.75750000000001</v>
      </c>
      <c r="K834" s="73">
        <f>L834-J834</f>
        <v>13.351500000000001</v>
      </c>
      <c r="L834" s="73">
        <f>J834*120/100</f>
        <v>80.10900000000001</v>
      </c>
    </row>
    <row r="835" spans="1:12" ht="12.75">
      <c r="A835" s="64"/>
      <c r="B835" s="34"/>
      <c r="C835" s="26"/>
      <c r="D835" s="26"/>
      <c r="E835" s="41"/>
      <c r="F835" s="41"/>
      <c r="G835" s="82"/>
      <c r="H835" s="83"/>
      <c r="I835" s="84"/>
      <c r="J835" s="83"/>
      <c r="K835" s="83"/>
      <c r="L835" s="83"/>
    </row>
    <row r="836" spans="1:12" ht="12.75">
      <c r="A836" s="64"/>
      <c r="B836" s="35" t="s">
        <v>174</v>
      </c>
      <c r="C836" s="26"/>
      <c r="D836" s="26"/>
      <c r="E836" s="41"/>
      <c r="F836" s="41"/>
      <c r="G836" s="82"/>
      <c r="H836" s="83"/>
      <c r="I836" s="84"/>
      <c r="J836" s="83"/>
      <c r="K836" s="83"/>
      <c r="L836" s="83"/>
    </row>
    <row r="837" spans="1:12" ht="12.75">
      <c r="A837" s="64"/>
      <c r="B837" s="69" t="s">
        <v>168</v>
      </c>
      <c r="C837" s="75"/>
      <c r="D837" s="75"/>
      <c r="E837" s="76"/>
      <c r="F837" s="76"/>
      <c r="G837" s="82"/>
      <c r="H837" s="83"/>
      <c r="I837" s="84"/>
      <c r="J837" s="88">
        <f>J817+J823+J828+J831</f>
        <v>5916.8903</v>
      </c>
      <c r="K837" s="88">
        <f>K817+K823+K828+K831</f>
        <v>1183.3780600000002</v>
      </c>
      <c r="L837" s="88">
        <f>L817+L823+L828+L831</f>
        <v>7100.268360000001</v>
      </c>
    </row>
    <row r="838" spans="1:12" ht="12.75">
      <c r="A838" s="64"/>
      <c r="B838" s="69" t="s">
        <v>169</v>
      </c>
      <c r="C838" s="75"/>
      <c r="D838" s="75"/>
      <c r="E838" s="76"/>
      <c r="F838" s="76"/>
      <c r="G838" s="82"/>
      <c r="H838" s="83"/>
      <c r="I838" s="84"/>
      <c r="J838" s="73">
        <f>J817</f>
        <v>0</v>
      </c>
      <c r="K838" s="73">
        <f>K817</f>
        <v>0</v>
      </c>
      <c r="L838" s="73">
        <f>L817</f>
        <v>0</v>
      </c>
    </row>
    <row r="839" spans="1:12" ht="12.75">
      <c r="A839" s="64"/>
      <c r="B839" s="69" t="s">
        <v>170</v>
      </c>
      <c r="C839" s="75"/>
      <c r="D839" s="75"/>
      <c r="E839" s="76"/>
      <c r="F839" s="76"/>
      <c r="G839" s="82"/>
      <c r="H839" s="83"/>
      <c r="I839" s="84"/>
      <c r="J839" s="73">
        <f>J823</f>
        <v>0</v>
      </c>
      <c r="K839" s="73">
        <f>K823</f>
        <v>0</v>
      </c>
      <c r="L839" s="73">
        <f>L823</f>
        <v>0</v>
      </c>
    </row>
    <row r="840" spans="1:12" ht="12.75">
      <c r="A840" s="64"/>
      <c r="B840" s="69" t="s">
        <v>171</v>
      </c>
      <c r="C840" s="75"/>
      <c r="D840" s="75"/>
      <c r="E840" s="76"/>
      <c r="F840" s="76"/>
      <c r="G840" s="82"/>
      <c r="H840" s="83"/>
      <c r="I840" s="84"/>
      <c r="J840" s="73">
        <f>J831</f>
        <v>5637.0033</v>
      </c>
      <c r="K840" s="73">
        <f>K831</f>
        <v>1127.4006600000002</v>
      </c>
      <c r="L840" s="73">
        <f>L831</f>
        <v>6764.403960000001</v>
      </c>
    </row>
    <row r="841" spans="1:12" ht="12.75">
      <c r="A841" s="64"/>
      <c r="B841" s="69" t="s">
        <v>173</v>
      </c>
      <c r="C841" s="75"/>
      <c r="D841" s="75"/>
      <c r="E841" s="76"/>
      <c r="F841" s="76"/>
      <c r="G841" s="82"/>
      <c r="H841" s="83"/>
      <c r="I841" s="84"/>
      <c r="J841" s="73">
        <f>J828</f>
        <v>279.887</v>
      </c>
      <c r="K841" s="73">
        <f>K828</f>
        <v>55.977400000000046</v>
      </c>
      <c r="L841" s="73">
        <f>L828</f>
        <v>335.86440000000005</v>
      </c>
    </row>
    <row r="842" spans="1:6" ht="12.75">
      <c r="A842" s="86"/>
      <c r="B842" s="35"/>
      <c r="C842" s="35"/>
      <c r="D842" s="35"/>
      <c r="E842" s="41"/>
      <c r="F842" s="41"/>
    </row>
    <row r="843" spans="1:6" ht="12.75">
      <c r="A843" s="86"/>
      <c r="B843" s="35"/>
      <c r="C843" s="77"/>
      <c r="D843" s="77"/>
      <c r="E843" s="41"/>
      <c r="F843" s="41"/>
    </row>
    <row r="844" spans="1:6" ht="12.75">
      <c r="A844" s="86">
        <v>29</v>
      </c>
      <c r="B844" s="35" t="s">
        <v>100</v>
      </c>
      <c r="C844" s="77" t="s">
        <v>122</v>
      </c>
      <c r="D844" s="77" t="s">
        <v>179</v>
      </c>
      <c r="E844" s="41">
        <v>0</v>
      </c>
      <c r="F844" s="41">
        <v>1037</v>
      </c>
    </row>
    <row r="845" spans="1:10" ht="12.75">
      <c r="A845" s="64"/>
      <c r="B845" s="29"/>
      <c r="C845" s="29"/>
      <c r="D845" s="26"/>
      <c r="E845" s="26"/>
      <c r="F845" s="41"/>
      <c r="G845" s="41"/>
      <c r="I845" s="55"/>
      <c r="J845" s="80"/>
    </row>
    <row r="846" spans="1:6" ht="12.75">
      <c r="A846" s="64"/>
      <c r="B846" s="35" t="s">
        <v>153</v>
      </c>
      <c r="C846" s="77"/>
      <c r="D846" s="26"/>
      <c r="E846" s="41"/>
      <c r="F846" s="41"/>
    </row>
    <row r="847" spans="1:12" ht="12.75">
      <c r="A847" s="64"/>
      <c r="B847" s="69" t="s">
        <v>154</v>
      </c>
      <c r="C847" s="75"/>
      <c r="D847" s="75"/>
      <c r="E847" s="76"/>
      <c r="F847" s="76"/>
      <c r="G847" s="72"/>
      <c r="H847" s="72"/>
      <c r="J847" s="73">
        <f>J848+J849+J850</f>
        <v>0</v>
      </c>
      <c r="K847" s="73">
        <f>L847-J847</f>
        <v>0</v>
      </c>
      <c r="L847" s="73">
        <f>J847*120/100</f>
        <v>0</v>
      </c>
    </row>
    <row r="848" spans="1:12" ht="12.75">
      <c r="A848" s="64"/>
      <c r="B848" s="69" t="s">
        <v>155</v>
      </c>
      <c r="C848" s="75"/>
      <c r="D848" s="75"/>
      <c r="E848" s="76"/>
      <c r="F848" s="76"/>
      <c r="G848" s="74" t="s">
        <v>159</v>
      </c>
      <c r="H848" s="85"/>
      <c r="I848" s="81">
        <v>12</v>
      </c>
      <c r="J848" s="73">
        <f>H848*I848</f>
        <v>0</v>
      </c>
      <c r="K848" s="73">
        <f>L848-J848</f>
        <v>0</v>
      </c>
      <c r="L848" s="73">
        <f>J848*120/100</f>
        <v>0</v>
      </c>
    </row>
    <row r="849" spans="1:12" ht="12.75">
      <c r="A849" s="64"/>
      <c r="B849" s="69" t="s">
        <v>156</v>
      </c>
      <c r="C849" s="75"/>
      <c r="D849" s="75"/>
      <c r="E849" s="76"/>
      <c r="F849" s="76"/>
      <c r="G849" s="74" t="s">
        <v>160</v>
      </c>
      <c r="H849" s="85"/>
      <c r="I849" s="81">
        <f>F844/1000</f>
        <v>1.037</v>
      </c>
      <c r="J849" s="73">
        <f>H849*I849</f>
        <v>0</v>
      </c>
      <c r="K849" s="73">
        <f>L849-J849</f>
        <v>0</v>
      </c>
      <c r="L849" s="73">
        <f>J849*120/100</f>
        <v>0</v>
      </c>
    </row>
    <row r="850" spans="1:12" ht="12.75">
      <c r="A850" s="64"/>
      <c r="B850" s="69" t="s">
        <v>157</v>
      </c>
      <c r="C850" s="75"/>
      <c r="D850" s="75"/>
      <c r="E850" s="76"/>
      <c r="F850" s="76"/>
      <c r="G850" s="74" t="s">
        <v>160</v>
      </c>
      <c r="H850" s="85"/>
      <c r="I850" s="81">
        <f>E844/1000</f>
        <v>0</v>
      </c>
      <c r="J850" s="73">
        <f>H850*I850</f>
        <v>0</v>
      </c>
      <c r="K850" s="73">
        <f>L850-J850</f>
        <v>0</v>
      </c>
      <c r="L850" s="73">
        <f>J850*120/100</f>
        <v>0</v>
      </c>
    </row>
    <row r="851" spans="1:6" ht="12.75">
      <c r="A851" s="64"/>
      <c r="B851" s="29"/>
      <c r="C851" s="26"/>
      <c r="D851" s="26"/>
      <c r="E851" s="41"/>
      <c r="F851" s="41"/>
    </row>
    <row r="852" spans="1:6" ht="12.75">
      <c r="A852" s="64"/>
      <c r="B852" s="35" t="s">
        <v>161</v>
      </c>
      <c r="C852" s="77"/>
      <c r="D852" s="26"/>
      <c r="E852" s="41"/>
      <c r="F852" s="41"/>
    </row>
    <row r="853" spans="1:12" ht="12.75">
      <c r="A853" s="64"/>
      <c r="B853" s="69" t="s">
        <v>162</v>
      </c>
      <c r="C853" s="75"/>
      <c r="D853" s="75"/>
      <c r="E853" s="76"/>
      <c r="F853" s="76"/>
      <c r="G853" s="72"/>
      <c r="H853" s="72"/>
      <c r="J853" s="73">
        <f>J854+J855+J856</f>
        <v>0</v>
      </c>
      <c r="K853" s="73">
        <f>L853-J853</f>
        <v>0</v>
      </c>
      <c r="L853" s="73">
        <f>J853*120/100</f>
        <v>0</v>
      </c>
    </row>
    <row r="854" spans="1:12" ht="12.75">
      <c r="A854" s="64"/>
      <c r="B854" s="69" t="s">
        <v>155</v>
      </c>
      <c r="C854" s="75"/>
      <c r="D854" s="75"/>
      <c r="E854" s="76"/>
      <c r="F854" s="76"/>
      <c r="G854" s="74" t="s">
        <v>159</v>
      </c>
      <c r="H854" s="85"/>
      <c r="I854" s="81">
        <v>12</v>
      </c>
      <c r="J854" s="73">
        <f>H854*I854</f>
        <v>0</v>
      </c>
      <c r="K854" s="73">
        <f>L854-J854</f>
        <v>0</v>
      </c>
      <c r="L854" s="73">
        <f>J854*120/100</f>
        <v>0</v>
      </c>
    </row>
    <row r="855" spans="1:12" ht="12.75">
      <c r="A855" s="64"/>
      <c r="B855" s="69" t="s">
        <v>156</v>
      </c>
      <c r="C855" s="75"/>
      <c r="D855" s="75"/>
      <c r="E855" s="76"/>
      <c r="F855" s="76"/>
      <c r="G855" s="74" t="s">
        <v>160</v>
      </c>
      <c r="H855" s="85"/>
      <c r="I855" s="81">
        <f>F844/1000</f>
        <v>1.037</v>
      </c>
      <c r="J855" s="73">
        <f>H855*I855</f>
        <v>0</v>
      </c>
      <c r="K855" s="73">
        <f>L855-J855</f>
        <v>0</v>
      </c>
      <c r="L855" s="73">
        <f>J855*120/100</f>
        <v>0</v>
      </c>
    </row>
    <row r="856" spans="1:12" ht="12.75">
      <c r="A856" s="64"/>
      <c r="B856" s="69" t="s">
        <v>157</v>
      </c>
      <c r="C856" s="75"/>
      <c r="D856" s="75"/>
      <c r="E856" s="76"/>
      <c r="F856" s="76"/>
      <c r="G856" s="74" t="s">
        <v>160</v>
      </c>
      <c r="H856" s="85"/>
      <c r="I856" s="81">
        <f>E844/1000</f>
        <v>0</v>
      </c>
      <c r="J856" s="73">
        <f>H856*I856</f>
        <v>0</v>
      </c>
      <c r="K856" s="73">
        <f>L856-J856</f>
        <v>0</v>
      </c>
      <c r="L856" s="73">
        <f>J856*120/100</f>
        <v>0</v>
      </c>
    </row>
    <row r="857" spans="1:6" ht="12.75">
      <c r="A857" s="64"/>
      <c r="B857" s="29"/>
      <c r="C857" s="26"/>
      <c r="D857" s="26"/>
      <c r="E857" s="41"/>
      <c r="F857" s="41"/>
    </row>
    <row r="858" spans="1:12" ht="12.75">
      <c r="A858" s="64"/>
      <c r="B858" s="78" t="s">
        <v>163</v>
      </c>
      <c r="C858" s="75"/>
      <c r="D858" s="75"/>
      <c r="E858" s="76"/>
      <c r="F858" s="76"/>
      <c r="G858" s="68"/>
      <c r="H858" s="73">
        <v>28.3</v>
      </c>
      <c r="I858" s="81">
        <f>E844/1000+F844/1000</f>
        <v>1.037</v>
      </c>
      <c r="J858" s="73">
        <f>H858*I858</f>
        <v>29.347099999999998</v>
      </c>
      <c r="K858" s="73">
        <f>L858-J858</f>
        <v>5.869419999999998</v>
      </c>
      <c r="L858" s="73">
        <f>J858*120/100</f>
        <v>35.216519999999996</v>
      </c>
    </row>
    <row r="859" spans="1:6" ht="12.75">
      <c r="A859" s="64"/>
      <c r="B859" s="29"/>
      <c r="C859" s="26"/>
      <c r="D859" s="26"/>
      <c r="E859" s="41"/>
      <c r="F859" s="41"/>
    </row>
    <row r="860" spans="1:6" ht="12.75">
      <c r="A860" s="64"/>
      <c r="B860" s="35" t="s">
        <v>172</v>
      </c>
      <c r="C860" s="77"/>
      <c r="D860" s="26"/>
      <c r="E860" s="41"/>
      <c r="F860" s="41"/>
    </row>
    <row r="861" spans="1:12" ht="12.75">
      <c r="A861" s="64"/>
      <c r="B861" s="69" t="s">
        <v>164</v>
      </c>
      <c r="C861" s="75"/>
      <c r="D861" s="75"/>
      <c r="E861" s="76"/>
      <c r="F861" s="76"/>
      <c r="G861" s="72"/>
      <c r="H861" s="72"/>
      <c r="J861" s="73">
        <f>J862+J863+J864</f>
        <v>591.0588899999999</v>
      </c>
      <c r="K861" s="73">
        <f>L861-J861</f>
        <v>118.21177799999998</v>
      </c>
      <c r="L861" s="73">
        <f>J861*120/100</f>
        <v>709.2706679999999</v>
      </c>
    </row>
    <row r="862" spans="1:12" ht="12.75">
      <c r="A862" s="64"/>
      <c r="B862" s="69" t="s">
        <v>165</v>
      </c>
      <c r="C862" s="75"/>
      <c r="D862" s="75"/>
      <c r="E862" s="76"/>
      <c r="F862" s="76"/>
      <c r="G862" s="74" t="s">
        <v>160</v>
      </c>
      <c r="H862" s="73">
        <v>144</v>
      </c>
      <c r="I862" s="81">
        <f>I858</f>
        <v>1.037</v>
      </c>
      <c r="J862" s="73">
        <f>H862*I862</f>
        <v>149.32799999999997</v>
      </c>
      <c r="K862" s="73">
        <f>L862-J862</f>
        <v>29.8656</v>
      </c>
      <c r="L862" s="73">
        <f>J862*120/100</f>
        <v>179.19359999999998</v>
      </c>
    </row>
    <row r="863" spans="1:12" ht="12.75">
      <c r="A863" s="64"/>
      <c r="B863" s="69" t="s">
        <v>166</v>
      </c>
      <c r="C863" s="75"/>
      <c r="D863" s="75"/>
      <c r="E863" s="76"/>
      <c r="F863" s="76"/>
      <c r="G863" s="74" t="s">
        <v>160</v>
      </c>
      <c r="H863" s="73">
        <v>419.22</v>
      </c>
      <c r="I863" s="81">
        <f>I858</f>
        <v>1.037</v>
      </c>
      <c r="J863" s="73">
        <f>H863*I863</f>
        <v>434.73114</v>
      </c>
      <c r="K863" s="73">
        <f>L863-J863</f>
        <v>86.94622800000002</v>
      </c>
      <c r="L863" s="73">
        <f>J863*120/100</f>
        <v>521.677368</v>
      </c>
    </row>
    <row r="864" spans="1:12" ht="12.75">
      <c r="A864" s="64"/>
      <c r="B864" s="69" t="s">
        <v>167</v>
      </c>
      <c r="C864" s="75"/>
      <c r="D864" s="75"/>
      <c r="E864" s="76"/>
      <c r="F864" s="76"/>
      <c r="G864" s="74" t="s">
        <v>160</v>
      </c>
      <c r="H864" s="73">
        <v>6.75</v>
      </c>
      <c r="I864" s="81">
        <f>I858</f>
        <v>1.037</v>
      </c>
      <c r="J864" s="73">
        <f>H864*I864</f>
        <v>6.99975</v>
      </c>
      <c r="K864" s="73">
        <f>L864-J864</f>
        <v>1.3999499999999996</v>
      </c>
      <c r="L864" s="73">
        <f>J864*120/100</f>
        <v>8.3997</v>
      </c>
    </row>
    <row r="865" spans="1:12" ht="12.75">
      <c r="A865" s="64"/>
      <c r="B865" s="34"/>
      <c r="C865" s="26"/>
      <c r="D865" s="26"/>
      <c r="E865" s="41"/>
      <c r="F865" s="41"/>
      <c r="G865" s="82"/>
      <c r="H865" s="83"/>
      <c r="I865" s="84"/>
      <c r="J865" s="83"/>
      <c r="K865" s="83"/>
      <c r="L865" s="83"/>
    </row>
    <row r="866" spans="1:12" ht="12.75">
      <c r="A866" s="64"/>
      <c r="B866" s="35" t="s">
        <v>174</v>
      </c>
      <c r="C866" s="26"/>
      <c r="D866" s="26"/>
      <c r="E866" s="41"/>
      <c r="F866" s="41"/>
      <c r="G866" s="82"/>
      <c r="H866" s="83"/>
      <c r="I866" s="84"/>
      <c r="J866" s="83"/>
      <c r="K866" s="83"/>
      <c r="L866" s="83"/>
    </row>
    <row r="867" spans="1:12" ht="12.75">
      <c r="A867" s="64"/>
      <c r="B867" s="69" t="s">
        <v>168</v>
      </c>
      <c r="C867" s="75"/>
      <c r="D867" s="75"/>
      <c r="E867" s="76"/>
      <c r="F867" s="76"/>
      <c r="G867" s="82"/>
      <c r="H867" s="83"/>
      <c r="I867" s="84"/>
      <c r="J867" s="88">
        <f>J847+J853+J858+J861</f>
        <v>620.4059899999999</v>
      </c>
      <c r="K867" s="88">
        <f>K847+K853+K858+K861</f>
        <v>124.08119799999997</v>
      </c>
      <c r="L867" s="88">
        <f>L847+L853+L858+L861</f>
        <v>744.4871879999998</v>
      </c>
    </row>
    <row r="868" spans="1:12" ht="12.75">
      <c r="A868" s="64"/>
      <c r="B868" s="69" t="s">
        <v>169</v>
      </c>
      <c r="C868" s="75"/>
      <c r="D868" s="75"/>
      <c r="E868" s="76"/>
      <c r="F868" s="76"/>
      <c r="G868" s="82"/>
      <c r="H868" s="83"/>
      <c r="I868" s="84"/>
      <c r="J868" s="73">
        <f>J847</f>
        <v>0</v>
      </c>
      <c r="K868" s="73">
        <f>K847</f>
        <v>0</v>
      </c>
      <c r="L868" s="73">
        <f>L847</f>
        <v>0</v>
      </c>
    </row>
    <row r="869" spans="1:12" ht="12.75">
      <c r="A869" s="64"/>
      <c r="B869" s="69" t="s">
        <v>170</v>
      </c>
      <c r="C869" s="75"/>
      <c r="D869" s="75"/>
      <c r="E869" s="76"/>
      <c r="F869" s="76"/>
      <c r="G869" s="82"/>
      <c r="H869" s="83"/>
      <c r="I869" s="84"/>
      <c r="J869" s="73">
        <f>J853</f>
        <v>0</v>
      </c>
      <c r="K869" s="73">
        <f>K853</f>
        <v>0</v>
      </c>
      <c r="L869" s="73">
        <f>L853</f>
        <v>0</v>
      </c>
    </row>
    <row r="870" spans="1:12" ht="12.75">
      <c r="A870" s="64"/>
      <c r="B870" s="69" t="s">
        <v>171</v>
      </c>
      <c r="C870" s="75"/>
      <c r="D870" s="75"/>
      <c r="E870" s="76"/>
      <c r="F870" s="76"/>
      <c r="G870" s="82"/>
      <c r="H870" s="83"/>
      <c r="I870" s="84"/>
      <c r="J870" s="73">
        <f>J861</f>
        <v>591.0588899999999</v>
      </c>
      <c r="K870" s="73">
        <f>K861</f>
        <v>118.21177799999998</v>
      </c>
      <c r="L870" s="73">
        <f>L861</f>
        <v>709.2706679999999</v>
      </c>
    </row>
    <row r="871" spans="1:12" ht="12.75">
      <c r="A871" s="64"/>
      <c r="B871" s="69" t="s">
        <v>173</v>
      </c>
      <c r="C871" s="75"/>
      <c r="D871" s="75"/>
      <c r="E871" s="76"/>
      <c r="F871" s="76"/>
      <c r="G871" s="82"/>
      <c r="H871" s="83"/>
      <c r="I871" s="84"/>
      <c r="J871" s="73">
        <f>J858</f>
        <v>29.347099999999998</v>
      </c>
      <c r="K871" s="73">
        <f>K858</f>
        <v>5.869419999999998</v>
      </c>
      <c r="L871" s="73">
        <f>L858</f>
        <v>35.216519999999996</v>
      </c>
    </row>
    <row r="872" spans="1:6" ht="12.75">
      <c r="A872" s="86"/>
      <c r="B872" s="35"/>
      <c r="C872" s="77"/>
      <c r="D872" s="77"/>
      <c r="E872" s="41"/>
      <c r="F872" s="41"/>
    </row>
    <row r="873" spans="1:6" ht="12.75">
      <c r="A873" s="86"/>
      <c r="B873" s="35"/>
      <c r="C873" s="77"/>
      <c r="D873" s="77"/>
      <c r="E873" s="41"/>
      <c r="F873" s="41"/>
    </row>
    <row r="874" spans="1:6" ht="12.75">
      <c r="A874" s="86">
        <v>30</v>
      </c>
      <c r="B874" s="35" t="s">
        <v>101</v>
      </c>
      <c r="C874" s="77" t="s">
        <v>110</v>
      </c>
      <c r="D874" s="77" t="s">
        <v>178</v>
      </c>
      <c r="E874" s="41">
        <v>0</v>
      </c>
      <c r="F874" s="41">
        <v>606</v>
      </c>
    </row>
    <row r="875" spans="1:10" ht="12.75">
      <c r="A875" s="64"/>
      <c r="B875" s="29"/>
      <c r="C875" s="29"/>
      <c r="D875" s="26"/>
      <c r="E875" s="26"/>
      <c r="F875" s="41"/>
      <c r="G875" s="41"/>
      <c r="I875" s="55"/>
      <c r="J875" s="80"/>
    </row>
    <row r="876" spans="1:6" ht="12.75">
      <c r="A876" s="64"/>
      <c r="B876" s="35" t="s">
        <v>153</v>
      </c>
      <c r="C876" s="77"/>
      <c r="D876" s="26"/>
      <c r="E876" s="41"/>
      <c r="F876" s="41"/>
    </row>
    <row r="877" spans="1:12" ht="12.75">
      <c r="A877" s="64"/>
      <c r="B877" s="69" t="s">
        <v>154</v>
      </c>
      <c r="C877" s="75"/>
      <c r="D877" s="75"/>
      <c r="E877" s="76"/>
      <c r="F877" s="76"/>
      <c r="G877" s="72"/>
      <c r="H877" s="72"/>
      <c r="J877" s="73">
        <f>J878+J879+J880</f>
        <v>0</v>
      </c>
      <c r="K877" s="73">
        <f>L877-J877</f>
        <v>0</v>
      </c>
      <c r="L877" s="73">
        <f>J877*120/100</f>
        <v>0</v>
      </c>
    </row>
    <row r="878" spans="1:12" ht="12.75">
      <c r="A878" s="64"/>
      <c r="B878" s="69" t="s">
        <v>155</v>
      </c>
      <c r="C878" s="75"/>
      <c r="D878" s="75"/>
      <c r="E878" s="76"/>
      <c r="F878" s="76"/>
      <c r="G878" s="74" t="s">
        <v>159</v>
      </c>
      <c r="H878" s="85"/>
      <c r="I878" s="81">
        <v>12</v>
      </c>
      <c r="J878" s="73">
        <f>H878*I878</f>
        <v>0</v>
      </c>
      <c r="K878" s="73">
        <f>L878-J878</f>
        <v>0</v>
      </c>
      <c r="L878" s="73">
        <f>J878*120/100</f>
        <v>0</v>
      </c>
    </row>
    <row r="879" spans="1:12" ht="12.75">
      <c r="A879" s="64"/>
      <c r="B879" s="69" t="s">
        <v>156</v>
      </c>
      <c r="C879" s="75"/>
      <c r="D879" s="75"/>
      <c r="E879" s="76"/>
      <c r="F879" s="76"/>
      <c r="G879" s="74" t="s">
        <v>160</v>
      </c>
      <c r="H879" s="85"/>
      <c r="I879" s="81">
        <f>F874/1000</f>
        <v>0.606</v>
      </c>
      <c r="J879" s="73">
        <f>H879*I879</f>
        <v>0</v>
      </c>
      <c r="K879" s="73">
        <f>L879-J879</f>
        <v>0</v>
      </c>
      <c r="L879" s="73">
        <f>J879*120/100</f>
        <v>0</v>
      </c>
    </row>
    <row r="880" spans="1:12" ht="12.75">
      <c r="A880" s="64"/>
      <c r="B880" s="69" t="s">
        <v>157</v>
      </c>
      <c r="C880" s="75"/>
      <c r="D880" s="75"/>
      <c r="E880" s="76"/>
      <c r="F880" s="76"/>
      <c r="G880" s="74" t="s">
        <v>160</v>
      </c>
      <c r="H880" s="85"/>
      <c r="I880" s="81">
        <f>E874/1000</f>
        <v>0</v>
      </c>
      <c r="J880" s="73">
        <f>H880*I880</f>
        <v>0</v>
      </c>
      <c r="K880" s="73">
        <f>L880-J880</f>
        <v>0</v>
      </c>
      <c r="L880" s="73">
        <f>J880*120/100</f>
        <v>0</v>
      </c>
    </row>
    <row r="881" spans="1:6" ht="12.75">
      <c r="A881" s="64"/>
      <c r="B881" s="29"/>
      <c r="C881" s="26"/>
      <c r="D881" s="26"/>
      <c r="E881" s="41"/>
      <c r="F881" s="41"/>
    </row>
    <row r="882" spans="1:6" ht="12.75">
      <c r="A882" s="64"/>
      <c r="B882" s="35" t="s">
        <v>161</v>
      </c>
      <c r="C882" s="77"/>
      <c r="D882" s="26"/>
      <c r="E882" s="41"/>
      <c r="F882" s="41"/>
    </row>
    <row r="883" spans="1:12" ht="12.75">
      <c r="A883" s="64"/>
      <c r="B883" s="69" t="s">
        <v>162</v>
      </c>
      <c r="C883" s="75"/>
      <c r="D883" s="75"/>
      <c r="E883" s="76"/>
      <c r="F883" s="76"/>
      <c r="G883" s="72"/>
      <c r="H883" s="72"/>
      <c r="J883" s="73">
        <f>J884+J885+J886</f>
        <v>0</v>
      </c>
      <c r="K883" s="73">
        <f>L883-J883</f>
        <v>0</v>
      </c>
      <c r="L883" s="73">
        <f>J883*120/100</f>
        <v>0</v>
      </c>
    </row>
    <row r="884" spans="1:12" ht="12.75">
      <c r="A884" s="64"/>
      <c r="B884" s="69" t="s">
        <v>155</v>
      </c>
      <c r="C884" s="75"/>
      <c r="D884" s="75"/>
      <c r="E884" s="76"/>
      <c r="F884" s="76"/>
      <c r="G884" s="74" t="s">
        <v>159</v>
      </c>
      <c r="H884" s="85"/>
      <c r="I884" s="81">
        <v>12</v>
      </c>
      <c r="J884" s="73">
        <f>H884*I884</f>
        <v>0</v>
      </c>
      <c r="K884" s="73">
        <f>L884-J884</f>
        <v>0</v>
      </c>
      <c r="L884" s="73">
        <f>J884*120/100</f>
        <v>0</v>
      </c>
    </row>
    <row r="885" spans="1:12" ht="12.75">
      <c r="A885" s="64"/>
      <c r="B885" s="69" t="s">
        <v>156</v>
      </c>
      <c r="C885" s="75"/>
      <c r="D885" s="75"/>
      <c r="E885" s="76"/>
      <c r="F885" s="76"/>
      <c r="G885" s="74" t="s">
        <v>160</v>
      </c>
      <c r="H885" s="85"/>
      <c r="I885" s="81">
        <f>F874/1000</f>
        <v>0.606</v>
      </c>
      <c r="J885" s="73">
        <f>H885*I885</f>
        <v>0</v>
      </c>
      <c r="K885" s="73">
        <f>L885-J885</f>
        <v>0</v>
      </c>
      <c r="L885" s="73">
        <f>J885*120/100</f>
        <v>0</v>
      </c>
    </row>
    <row r="886" spans="1:12" ht="12.75">
      <c r="A886" s="64"/>
      <c r="B886" s="69" t="s">
        <v>157</v>
      </c>
      <c r="C886" s="75"/>
      <c r="D886" s="75"/>
      <c r="E886" s="76"/>
      <c r="F886" s="76"/>
      <c r="G886" s="74" t="s">
        <v>160</v>
      </c>
      <c r="H886" s="85"/>
      <c r="I886" s="81">
        <f>E874/1000</f>
        <v>0</v>
      </c>
      <c r="J886" s="73">
        <f>H886*I886</f>
        <v>0</v>
      </c>
      <c r="K886" s="73">
        <f>L886-J886</f>
        <v>0</v>
      </c>
      <c r="L886" s="73">
        <f>J886*120/100</f>
        <v>0</v>
      </c>
    </row>
    <row r="887" spans="1:6" ht="12.75">
      <c r="A887" s="64"/>
      <c r="B887" s="29"/>
      <c r="C887" s="26"/>
      <c r="D887" s="26"/>
      <c r="E887" s="41"/>
      <c r="F887" s="41"/>
    </row>
    <row r="888" spans="1:12" ht="12.75">
      <c r="A888" s="64"/>
      <c r="B888" s="78" t="s">
        <v>163</v>
      </c>
      <c r="C888" s="75"/>
      <c r="D888" s="75"/>
      <c r="E888" s="76"/>
      <c r="F888" s="76"/>
      <c r="G888" s="68"/>
      <c r="H888" s="73">
        <v>28.3</v>
      </c>
      <c r="I888" s="81">
        <f>E874/1000+F874/1000</f>
        <v>0.606</v>
      </c>
      <c r="J888" s="73">
        <f>H888*I888</f>
        <v>17.1498</v>
      </c>
      <c r="K888" s="73">
        <f>L888-J888</f>
        <v>3.4299599999999977</v>
      </c>
      <c r="L888" s="73">
        <f>J888*120/100</f>
        <v>20.579759999999997</v>
      </c>
    </row>
    <row r="889" spans="1:6" ht="12.75">
      <c r="A889" s="64"/>
      <c r="B889" s="29"/>
      <c r="C889" s="26"/>
      <c r="D889" s="26"/>
      <c r="E889" s="41"/>
      <c r="F889" s="41"/>
    </row>
    <row r="890" spans="1:6" ht="12.75">
      <c r="A890" s="64"/>
      <c r="B890" s="35" t="s">
        <v>172</v>
      </c>
      <c r="C890" s="77"/>
      <c r="D890" s="26"/>
      <c r="E890" s="41"/>
      <c r="F890" s="41"/>
    </row>
    <row r="891" spans="1:12" ht="12.75">
      <c r="A891" s="64"/>
      <c r="B891" s="69" t="s">
        <v>164</v>
      </c>
      <c r="C891" s="75"/>
      <c r="D891" s="75"/>
      <c r="E891" s="76"/>
      <c r="F891" s="76"/>
      <c r="G891" s="72"/>
      <c r="H891" s="72"/>
      <c r="J891" s="73">
        <f>J892+J893+J894</f>
        <v>345.40182000000004</v>
      </c>
      <c r="K891" s="73">
        <f>L891-J891</f>
        <v>69.08036400000003</v>
      </c>
      <c r="L891" s="73">
        <f>J891*120/100</f>
        <v>414.4821840000001</v>
      </c>
    </row>
    <row r="892" spans="1:12" ht="12.75">
      <c r="A892" s="64"/>
      <c r="B892" s="69" t="s">
        <v>165</v>
      </c>
      <c r="C892" s="75"/>
      <c r="D892" s="75"/>
      <c r="E892" s="76"/>
      <c r="F892" s="76"/>
      <c r="G892" s="74" t="s">
        <v>160</v>
      </c>
      <c r="H892" s="73">
        <v>144</v>
      </c>
      <c r="I892" s="81">
        <f>I888</f>
        <v>0.606</v>
      </c>
      <c r="J892" s="73">
        <f>H892*I892</f>
        <v>87.264</v>
      </c>
      <c r="K892" s="73">
        <f>L892-J892</f>
        <v>17.45280000000001</v>
      </c>
      <c r="L892" s="73">
        <f>J892*120/100</f>
        <v>104.7168</v>
      </c>
    </row>
    <row r="893" spans="1:12" ht="12.75">
      <c r="A893" s="64"/>
      <c r="B893" s="69" t="s">
        <v>166</v>
      </c>
      <c r="C893" s="75"/>
      <c r="D893" s="75"/>
      <c r="E893" s="76"/>
      <c r="F893" s="76"/>
      <c r="G893" s="74" t="s">
        <v>160</v>
      </c>
      <c r="H893" s="73">
        <v>419.22</v>
      </c>
      <c r="I893" s="81">
        <f>I888</f>
        <v>0.606</v>
      </c>
      <c r="J893" s="73">
        <f>H893*I893</f>
        <v>254.04732</v>
      </c>
      <c r="K893" s="73">
        <f>L893-J893</f>
        <v>50.80946399999999</v>
      </c>
      <c r="L893" s="73">
        <f>J893*120/100</f>
        <v>304.856784</v>
      </c>
    </row>
    <row r="894" spans="1:12" ht="12.75">
      <c r="A894" s="64"/>
      <c r="B894" s="69" t="s">
        <v>167</v>
      </c>
      <c r="C894" s="75"/>
      <c r="D894" s="75"/>
      <c r="E894" s="76"/>
      <c r="F894" s="76"/>
      <c r="G894" s="74" t="s">
        <v>160</v>
      </c>
      <c r="H894" s="73">
        <v>6.75</v>
      </c>
      <c r="I894" s="81">
        <f>I888</f>
        <v>0.606</v>
      </c>
      <c r="J894" s="73">
        <f>H894*I894</f>
        <v>4.0905</v>
      </c>
      <c r="K894" s="73">
        <f>L894-J894</f>
        <v>0.8181000000000003</v>
      </c>
      <c r="L894" s="73">
        <f>J894*120/100</f>
        <v>4.9086</v>
      </c>
    </row>
    <row r="895" spans="1:12" ht="12.75">
      <c r="A895" s="64"/>
      <c r="B895" s="34"/>
      <c r="C895" s="26"/>
      <c r="D895" s="26"/>
      <c r="E895" s="41"/>
      <c r="F895" s="41"/>
      <c r="G895" s="82"/>
      <c r="H895" s="83"/>
      <c r="I895" s="84"/>
      <c r="J895" s="83"/>
      <c r="K895" s="83"/>
      <c r="L895" s="83"/>
    </row>
    <row r="896" spans="1:12" ht="12.75">
      <c r="A896" s="64"/>
      <c r="B896" s="35" t="s">
        <v>174</v>
      </c>
      <c r="C896" s="26"/>
      <c r="D896" s="26"/>
      <c r="E896" s="41"/>
      <c r="F896" s="41"/>
      <c r="G896" s="82"/>
      <c r="H896" s="83"/>
      <c r="I896" s="84"/>
      <c r="J896" s="83"/>
      <c r="K896" s="83"/>
      <c r="L896" s="83"/>
    </row>
    <row r="897" spans="1:12" ht="12.75">
      <c r="A897" s="64"/>
      <c r="B897" s="69" t="s">
        <v>168</v>
      </c>
      <c r="C897" s="75"/>
      <c r="D897" s="75"/>
      <c r="E897" s="76"/>
      <c r="F897" s="76"/>
      <c r="G897" s="82"/>
      <c r="H897" s="83"/>
      <c r="I897" s="84"/>
      <c r="J897" s="88">
        <f>J877+J883+J888+J891</f>
        <v>362.55162000000007</v>
      </c>
      <c r="K897" s="88">
        <f>K877+K883+K888+K891</f>
        <v>72.51032400000003</v>
      </c>
      <c r="L897" s="88">
        <f>L877+L883+L888+L891</f>
        <v>435.0619440000001</v>
      </c>
    </row>
    <row r="898" spans="1:12" ht="12.75">
      <c r="A898" s="64"/>
      <c r="B898" s="69" t="s">
        <v>169</v>
      </c>
      <c r="C898" s="75"/>
      <c r="D898" s="75"/>
      <c r="E898" s="76"/>
      <c r="F898" s="76"/>
      <c r="G898" s="82"/>
      <c r="H898" s="83"/>
      <c r="I898" s="84"/>
      <c r="J898" s="73">
        <f>J877</f>
        <v>0</v>
      </c>
      <c r="K898" s="73">
        <f>K877</f>
        <v>0</v>
      </c>
      <c r="L898" s="73">
        <f>L877</f>
        <v>0</v>
      </c>
    </row>
    <row r="899" spans="1:12" ht="12.75">
      <c r="A899" s="64"/>
      <c r="B899" s="69" t="s">
        <v>170</v>
      </c>
      <c r="C899" s="75"/>
      <c r="D899" s="75"/>
      <c r="E899" s="76"/>
      <c r="F899" s="76"/>
      <c r="G899" s="82"/>
      <c r="H899" s="83"/>
      <c r="I899" s="84"/>
      <c r="J899" s="73">
        <f>J883</f>
        <v>0</v>
      </c>
      <c r="K899" s="73">
        <f>K883</f>
        <v>0</v>
      </c>
      <c r="L899" s="73">
        <f>L883</f>
        <v>0</v>
      </c>
    </row>
    <row r="900" spans="1:12" ht="12.75">
      <c r="A900" s="64"/>
      <c r="B900" s="69" t="s">
        <v>171</v>
      </c>
      <c r="C900" s="75"/>
      <c r="D900" s="75"/>
      <c r="E900" s="76"/>
      <c r="F900" s="76"/>
      <c r="G900" s="82"/>
      <c r="H900" s="83"/>
      <c r="I900" s="84"/>
      <c r="J900" s="73">
        <f>J891</f>
        <v>345.40182000000004</v>
      </c>
      <c r="K900" s="73">
        <f>K891</f>
        <v>69.08036400000003</v>
      </c>
      <c r="L900" s="73">
        <f>L891</f>
        <v>414.4821840000001</v>
      </c>
    </row>
    <row r="901" spans="1:12" ht="12.75">
      <c r="A901" s="64"/>
      <c r="B901" s="69" t="s">
        <v>173</v>
      </c>
      <c r="C901" s="75"/>
      <c r="D901" s="75"/>
      <c r="E901" s="76"/>
      <c r="F901" s="76"/>
      <c r="G901" s="82"/>
      <c r="H901" s="83"/>
      <c r="I901" s="84"/>
      <c r="J901" s="73">
        <f>J888</f>
        <v>17.1498</v>
      </c>
      <c r="K901" s="73">
        <f>K888</f>
        <v>3.4299599999999977</v>
      </c>
      <c r="L901" s="73">
        <f>L888</f>
        <v>20.579759999999997</v>
      </c>
    </row>
    <row r="902" spans="1:6" ht="12.75">
      <c r="A902" s="86"/>
      <c r="B902" s="35"/>
      <c r="C902" s="77"/>
      <c r="D902" s="77"/>
      <c r="E902" s="41"/>
      <c r="F902" s="41"/>
    </row>
    <row r="903" spans="1:6" ht="12.75">
      <c r="A903" s="86"/>
      <c r="B903" s="35"/>
      <c r="C903" s="77"/>
      <c r="D903" s="77"/>
      <c r="E903" s="41"/>
      <c r="F903" s="41"/>
    </row>
    <row r="904" spans="1:6" ht="12.75">
      <c r="A904" s="86">
        <v>31</v>
      </c>
      <c r="B904" s="35" t="s">
        <v>128</v>
      </c>
      <c r="C904" s="77" t="s">
        <v>105</v>
      </c>
      <c r="D904" s="77" t="s">
        <v>178</v>
      </c>
      <c r="E904" s="41">
        <v>0</v>
      </c>
      <c r="F904" s="41">
        <v>1394</v>
      </c>
    </row>
    <row r="905" spans="1:10" ht="12.75">
      <c r="A905" s="64"/>
      <c r="B905" s="29"/>
      <c r="C905" s="29"/>
      <c r="D905" s="26"/>
      <c r="E905" s="26"/>
      <c r="F905" s="41"/>
      <c r="G905" s="41"/>
      <c r="I905" s="55"/>
      <c r="J905" s="80"/>
    </row>
    <row r="906" spans="1:6" ht="12.75">
      <c r="A906" s="64"/>
      <c r="B906" s="35" t="s">
        <v>153</v>
      </c>
      <c r="C906" s="77"/>
      <c r="D906" s="26"/>
      <c r="E906" s="41"/>
      <c r="F906" s="41"/>
    </row>
    <row r="907" spans="1:12" ht="12.75">
      <c r="A907" s="64"/>
      <c r="B907" s="69" t="s">
        <v>154</v>
      </c>
      <c r="C907" s="75"/>
      <c r="D907" s="75"/>
      <c r="E907" s="76"/>
      <c r="F907" s="76"/>
      <c r="G907" s="72"/>
      <c r="H907" s="72"/>
      <c r="J907" s="73">
        <f>J908+J909+J910</f>
        <v>0</v>
      </c>
      <c r="K907" s="73">
        <f>L907-J907</f>
        <v>0</v>
      </c>
      <c r="L907" s="73">
        <f>J907*120/100</f>
        <v>0</v>
      </c>
    </row>
    <row r="908" spans="1:12" ht="12.75">
      <c r="A908" s="64"/>
      <c r="B908" s="69" t="s">
        <v>155</v>
      </c>
      <c r="C908" s="75"/>
      <c r="D908" s="75"/>
      <c r="E908" s="76"/>
      <c r="F908" s="76"/>
      <c r="G908" s="74" t="s">
        <v>159</v>
      </c>
      <c r="H908" s="85"/>
      <c r="I908" s="81">
        <v>12</v>
      </c>
      <c r="J908" s="73">
        <f>H908*I908</f>
        <v>0</v>
      </c>
      <c r="K908" s="73">
        <f>L908-J908</f>
        <v>0</v>
      </c>
      <c r="L908" s="73">
        <f>J908*120/100</f>
        <v>0</v>
      </c>
    </row>
    <row r="909" spans="1:12" ht="12.75">
      <c r="A909" s="64"/>
      <c r="B909" s="69" t="s">
        <v>156</v>
      </c>
      <c r="C909" s="75"/>
      <c r="D909" s="75"/>
      <c r="E909" s="76"/>
      <c r="F909" s="76"/>
      <c r="G909" s="74" t="s">
        <v>160</v>
      </c>
      <c r="H909" s="85"/>
      <c r="I909" s="81">
        <f>F904/1000</f>
        <v>1.394</v>
      </c>
      <c r="J909" s="73">
        <f>H909*I909</f>
        <v>0</v>
      </c>
      <c r="K909" s="73">
        <f>L909-J909</f>
        <v>0</v>
      </c>
      <c r="L909" s="73">
        <f>J909*120/100</f>
        <v>0</v>
      </c>
    </row>
    <row r="910" spans="1:12" ht="12.75">
      <c r="A910" s="64"/>
      <c r="B910" s="69" t="s">
        <v>157</v>
      </c>
      <c r="C910" s="75"/>
      <c r="D910" s="75"/>
      <c r="E910" s="76"/>
      <c r="F910" s="76"/>
      <c r="G910" s="74" t="s">
        <v>160</v>
      </c>
      <c r="H910" s="85"/>
      <c r="I910" s="81">
        <f>E904/1000</f>
        <v>0</v>
      </c>
      <c r="J910" s="73">
        <f>H910*I910</f>
        <v>0</v>
      </c>
      <c r="K910" s="73">
        <f>L910-J910</f>
        <v>0</v>
      </c>
      <c r="L910" s="73">
        <f>J910*120/100</f>
        <v>0</v>
      </c>
    </row>
    <row r="911" spans="1:6" ht="12.75">
      <c r="A911" s="64"/>
      <c r="B911" s="29"/>
      <c r="C911" s="26"/>
      <c r="D911" s="26"/>
      <c r="E911" s="41"/>
      <c r="F911" s="41"/>
    </row>
    <row r="912" spans="1:6" ht="12.75">
      <c r="A912" s="64"/>
      <c r="B912" s="35" t="s">
        <v>161</v>
      </c>
      <c r="C912" s="77"/>
      <c r="D912" s="26"/>
      <c r="E912" s="41"/>
      <c r="F912" s="41"/>
    </row>
    <row r="913" spans="1:12" ht="12.75">
      <c r="A913" s="64"/>
      <c r="B913" s="69" t="s">
        <v>162</v>
      </c>
      <c r="C913" s="75"/>
      <c r="D913" s="75"/>
      <c r="E913" s="76"/>
      <c r="F913" s="76"/>
      <c r="G913" s="72"/>
      <c r="H913" s="72"/>
      <c r="J913" s="73">
        <f>J914+J915+J916</f>
        <v>0</v>
      </c>
      <c r="K913" s="73">
        <f>L913-J913</f>
        <v>0</v>
      </c>
      <c r="L913" s="73">
        <f>J913*120/100</f>
        <v>0</v>
      </c>
    </row>
    <row r="914" spans="1:12" ht="12.75">
      <c r="A914" s="64"/>
      <c r="B914" s="69" t="s">
        <v>155</v>
      </c>
      <c r="C914" s="75"/>
      <c r="D914" s="75"/>
      <c r="E914" s="76"/>
      <c r="F914" s="76"/>
      <c r="G914" s="74" t="s">
        <v>159</v>
      </c>
      <c r="H914" s="85"/>
      <c r="I914" s="81">
        <v>12</v>
      </c>
      <c r="J914" s="73">
        <f>H914*I914</f>
        <v>0</v>
      </c>
      <c r="K914" s="73">
        <f>L914-J914</f>
        <v>0</v>
      </c>
      <c r="L914" s="73">
        <f>J914*120/100</f>
        <v>0</v>
      </c>
    </row>
    <row r="915" spans="1:12" ht="12.75">
      <c r="A915" s="64"/>
      <c r="B915" s="69" t="s">
        <v>156</v>
      </c>
      <c r="C915" s="75"/>
      <c r="D915" s="75"/>
      <c r="E915" s="76"/>
      <c r="F915" s="76"/>
      <c r="G915" s="74" t="s">
        <v>160</v>
      </c>
      <c r="H915" s="85"/>
      <c r="I915" s="81">
        <f>F904/1000</f>
        <v>1.394</v>
      </c>
      <c r="J915" s="73">
        <f>H915*I915</f>
        <v>0</v>
      </c>
      <c r="K915" s="73">
        <f>L915-J915</f>
        <v>0</v>
      </c>
      <c r="L915" s="73">
        <f>J915*120/100</f>
        <v>0</v>
      </c>
    </row>
    <row r="916" spans="1:12" ht="12.75">
      <c r="A916" s="64"/>
      <c r="B916" s="69" t="s">
        <v>157</v>
      </c>
      <c r="C916" s="75"/>
      <c r="D916" s="75"/>
      <c r="E916" s="76"/>
      <c r="F916" s="76"/>
      <c r="G916" s="74" t="s">
        <v>160</v>
      </c>
      <c r="H916" s="85"/>
      <c r="I916" s="81">
        <f>E904/1000</f>
        <v>0</v>
      </c>
      <c r="J916" s="73">
        <f>H916*I916</f>
        <v>0</v>
      </c>
      <c r="K916" s="73">
        <f>L916-J916</f>
        <v>0</v>
      </c>
      <c r="L916" s="73">
        <f>J916*120/100</f>
        <v>0</v>
      </c>
    </row>
    <row r="917" spans="1:6" ht="12.75">
      <c r="A917" s="64"/>
      <c r="B917" s="29"/>
      <c r="C917" s="26"/>
      <c r="D917" s="26"/>
      <c r="E917" s="41"/>
      <c r="F917" s="41"/>
    </row>
    <row r="918" spans="1:12" ht="12.75">
      <c r="A918" s="64"/>
      <c r="B918" s="78" t="s">
        <v>163</v>
      </c>
      <c r="C918" s="75"/>
      <c r="D918" s="75"/>
      <c r="E918" s="76"/>
      <c r="F918" s="76"/>
      <c r="G918" s="68"/>
      <c r="H918" s="73">
        <v>28.3</v>
      </c>
      <c r="I918" s="81">
        <f>E904/1000+F904/1000</f>
        <v>1.394</v>
      </c>
      <c r="J918" s="73">
        <f>H918*I918</f>
        <v>39.450199999999995</v>
      </c>
      <c r="K918" s="73">
        <f>L918-J918</f>
        <v>7.890039999999999</v>
      </c>
      <c r="L918" s="73">
        <f>J918*120/100</f>
        <v>47.340239999999994</v>
      </c>
    </row>
    <row r="919" spans="1:6" ht="12.75">
      <c r="A919" s="64"/>
      <c r="B919" s="29"/>
      <c r="C919" s="26"/>
      <c r="D919" s="26"/>
      <c r="E919" s="41"/>
      <c r="F919" s="41"/>
    </row>
    <row r="920" spans="1:6" ht="12.75">
      <c r="A920" s="64"/>
      <c r="B920" s="35" t="s">
        <v>172</v>
      </c>
      <c r="C920" s="77"/>
      <c r="D920" s="26"/>
      <c r="E920" s="41"/>
      <c r="F920" s="41"/>
    </row>
    <row r="921" spans="1:12" ht="12.75">
      <c r="A921" s="64"/>
      <c r="B921" s="69" t="s">
        <v>164</v>
      </c>
      <c r="C921" s="75"/>
      <c r="D921" s="75"/>
      <c r="E921" s="76"/>
      <c r="F921" s="76"/>
      <c r="G921" s="72"/>
      <c r="H921" s="72"/>
      <c r="J921" s="73">
        <f>J922+J923+J924</f>
        <v>794.53818</v>
      </c>
      <c r="K921" s="73">
        <f>L921-J921</f>
        <v>158.90763600000002</v>
      </c>
      <c r="L921" s="73">
        <f>J921*120/100</f>
        <v>953.445816</v>
      </c>
    </row>
    <row r="922" spans="1:12" ht="12.75">
      <c r="A922" s="64"/>
      <c r="B922" s="69" t="s">
        <v>165</v>
      </c>
      <c r="C922" s="75"/>
      <c r="D922" s="75"/>
      <c r="E922" s="76"/>
      <c r="F922" s="76"/>
      <c r="G922" s="74" t="s">
        <v>160</v>
      </c>
      <c r="H922" s="73">
        <v>144</v>
      </c>
      <c r="I922" s="81">
        <f>I918</f>
        <v>1.394</v>
      </c>
      <c r="J922" s="73">
        <f>H922*I922</f>
        <v>200.736</v>
      </c>
      <c r="K922" s="73">
        <f>L922-J922</f>
        <v>40.1472</v>
      </c>
      <c r="L922" s="73">
        <f>J922*120/100</f>
        <v>240.8832</v>
      </c>
    </row>
    <row r="923" spans="1:12" ht="12.75">
      <c r="A923" s="64"/>
      <c r="B923" s="69" t="s">
        <v>166</v>
      </c>
      <c r="C923" s="75"/>
      <c r="D923" s="75"/>
      <c r="E923" s="76"/>
      <c r="F923" s="76"/>
      <c r="G923" s="74" t="s">
        <v>160</v>
      </c>
      <c r="H923" s="73">
        <v>419.22</v>
      </c>
      <c r="I923" s="81">
        <f>I918</f>
        <v>1.394</v>
      </c>
      <c r="J923" s="73">
        <f>H923*I923</f>
        <v>584.39268</v>
      </c>
      <c r="K923" s="73">
        <f>L923-J923</f>
        <v>116.87853599999994</v>
      </c>
      <c r="L923" s="73">
        <f>J923*120/100</f>
        <v>701.271216</v>
      </c>
    </row>
    <row r="924" spans="1:12" ht="12.75">
      <c r="A924" s="64"/>
      <c r="B924" s="69" t="s">
        <v>167</v>
      </c>
      <c r="C924" s="75"/>
      <c r="D924" s="75"/>
      <c r="E924" s="76"/>
      <c r="F924" s="76"/>
      <c r="G924" s="74" t="s">
        <v>160</v>
      </c>
      <c r="H924" s="73">
        <v>6.75</v>
      </c>
      <c r="I924" s="81">
        <f>I918</f>
        <v>1.394</v>
      </c>
      <c r="J924" s="73">
        <f>H924*I924</f>
        <v>9.4095</v>
      </c>
      <c r="K924" s="73">
        <f>L924-J924</f>
        <v>1.8819</v>
      </c>
      <c r="L924" s="73">
        <f>J924*120/100</f>
        <v>11.2914</v>
      </c>
    </row>
    <row r="925" spans="1:12" ht="12.75">
      <c r="A925" s="64"/>
      <c r="B925" s="34"/>
      <c r="C925" s="26"/>
      <c r="D925" s="26"/>
      <c r="E925" s="41"/>
      <c r="F925" s="41"/>
      <c r="G925" s="82"/>
      <c r="H925" s="83"/>
      <c r="I925" s="84"/>
      <c r="J925" s="83"/>
      <c r="K925" s="83"/>
      <c r="L925" s="83"/>
    </row>
    <row r="926" spans="1:12" ht="12.75">
      <c r="A926" s="64"/>
      <c r="B926" s="35" t="s">
        <v>174</v>
      </c>
      <c r="C926" s="26"/>
      <c r="D926" s="26"/>
      <c r="E926" s="41"/>
      <c r="F926" s="41"/>
      <c r="G926" s="82"/>
      <c r="H926" s="83"/>
      <c r="I926" s="84"/>
      <c r="J926" s="83"/>
      <c r="K926" s="83"/>
      <c r="L926" s="83"/>
    </row>
    <row r="927" spans="1:12" ht="12.75">
      <c r="A927" s="64"/>
      <c r="B927" s="69" t="s">
        <v>168</v>
      </c>
      <c r="C927" s="75"/>
      <c r="D927" s="75"/>
      <c r="E927" s="76"/>
      <c r="F927" s="76"/>
      <c r="G927" s="82"/>
      <c r="H927" s="83"/>
      <c r="I927" s="84"/>
      <c r="J927" s="88">
        <f>J907+J913+J918+J921</f>
        <v>833.98838</v>
      </c>
      <c r="K927" s="88">
        <f>K907+K913+K918+K921</f>
        <v>166.79767600000002</v>
      </c>
      <c r="L927" s="88">
        <f>L907+L913+L918+L921</f>
        <v>1000.786056</v>
      </c>
    </row>
    <row r="928" spans="1:12" ht="12.75">
      <c r="A928" s="64"/>
      <c r="B928" s="69" t="s">
        <v>169</v>
      </c>
      <c r="C928" s="75"/>
      <c r="D928" s="75"/>
      <c r="E928" s="76"/>
      <c r="F928" s="76"/>
      <c r="G928" s="82"/>
      <c r="H928" s="83"/>
      <c r="I928" s="84"/>
      <c r="J928" s="73">
        <f>J907</f>
        <v>0</v>
      </c>
      <c r="K928" s="73">
        <f>K907</f>
        <v>0</v>
      </c>
      <c r="L928" s="73">
        <f>L907</f>
        <v>0</v>
      </c>
    </row>
    <row r="929" spans="1:12" ht="12.75">
      <c r="A929" s="64"/>
      <c r="B929" s="69" t="s">
        <v>170</v>
      </c>
      <c r="C929" s="75"/>
      <c r="D929" s="75"/>
      <c r="E929" s="76"/>
      <c r="F929" s="76"/>
      <c r="G929" s="82"/>
      <c r="H929" s="83"/>
      <c r="I929" s="84"/>
      <c r="J929" s="73">
        <f>J913</f>
        <v>0</v>
      </c>
      <c r="K929" s="73">
        <f>K913</f>
        <v>0</v>
      </c>
      <c r="L929" s="73">
        <f>L913</f>
        <v>0</v>
      </c>
    </row>
    <row r="930" spans="1:12" ht="12.75">
      <c r="A930" s="64"/>
      <c r="B930" s="69" t="s">
        <v>171</v>
      </c>
      <c r="C930" s="75"/>
      <c r="D930" s="75"/>
      <c r="E930" s="76"/>
      <c r="F930" s="76"/>
      <c r="G930" s="82"/>
      <c r="H930" s="83"/>
      <c r="I930" s="84"/>
      <c r="J930" s="73">
        <f>J921</f>
        <v>794.53818</v>
      </c>
      <c r="K930" s="73">
        <f>K921</f>
        <v>158.90763600000002</v>
      </c>
      <c r="L930" s="73">
        <f>L921</f>
        <v>953.445816</v>
      </c>
    </row>
    <row r="931" spans="1:12" ht="12.75">
      <c r="A931" s="64"/>
      <c r="B931" s="69" t="s">
        <v>173</v>
      </c>
      <c r="C931" s="75"/>
      <c r="D931" s="75"/>
      <c r="E931" s="76"/>
      <c r="F931" s="76"/>
      <c r="G931" s="82"/>
      <c r="H931" s="83"/>
      <c r="I931" s="84"/>
      <c r="J931" s="73">
        <f>J918</f>
        <v>39.450199999999995</v>
      </c>
      <c r="K931" s="73">
        <f>K918</f>
        <v>7.890039999999999</v>
      </c>
      <c r="L931" s="73">
        <f>L918</f>
        <v>47.340239999999994</v>
      </c>
    </row>
    <row r="932" spans="1:6" ht="12.75">
      <c r="A932" s="86"/>
      <c r="B932" s="35"/>
      <c r="C932" s="77"/>
      <c r="D932" s="77"/>
      <c r="E932" s="41"/>
      <c r="F932" s="41"/>
    </row>
    <row r="933" spans="1:6" ht="12.75">
      <c r="A933" s="86"/>
      <c r="B933" s="35"/>
      <c r="C933" s="77"/>
      <c r="D933" s="77"/>
      <c r="E933" s="41"/>
      <c r="F933" s="41"/>
    </row>
    <row r="934" spans="1:6" ht="12.75">
      <c r="A934" s="86">
        <v>32</v>
      </c>
      <c r="B934" s="35" t="s">
        <v>102</v>
      </c>
      <c r="C934" s="77" t="s">
        <v>122</v>
      </c>
      <c r="D934" s="77" t="s">
        <v>177</v>
      </c>
      <c r="E934" s="41">
        <v>0</v>
      </c>
      <c r="F934" s="41">
        <v>19210</v>
      </c>
    </row>
    <row r="935" spans="1:10" ht="12.75">
      <c r="A935" s="64"/>
      <c r="B935" s="29"/>
      <c r="C935" s="29"/>
      <c r="D935" s="26"/>
      <c r="E935" s="26"/>
      <c r="F935" s="41"/>
      <c r="G935" s="41"/>
      <c r="I935" s="55"/>
      <c r="J935" s="80"/>
    </row>
    <row r="936" spans="1:6" ht="12.75">
      <c r="A936" s="64"/>
      <c r="B936" s="35" t="s">
        <v>153</v>
      </c>
      <c r="C936" s="77"/>
      <c r="D936" s="26"/>
      <c r="E936" s="41"/>
      <c r="F936" s="41"/>
    </row>
    <row r="937" spans="1:12" ht="12.75">
      <c r="A937" s="64"/>
      <c r="B937" s="69" t="s">
        <v>154</v>
      </c>
      <c r="C937" s="75"/>
      <c r="D937" s="75"/>
      <c r="E937" s="76"/>
      <c r="F937" s="76"/>
      <c r="G937" s="72"/>
      <c r="H937" s="72"/>
      <c r="J937" s="73">
        <f>J938+J939+J940</f>
        <v>0</v>
      </c>
      <c r="K937" s="73">
        <f>L937-J937</f>
        <v>0</v>
      </c>
      <c r="L937" s="73">
        <f>J937*120/100</f>
        <v>0</v>
      </c>
    </row>
    <row r="938" spans="1:12" ht="12.75">
      <c r="A938" s="64"/>
      <c r="B938" s="69" t="s">
        <v>155</v>
      </c>
      <c r="C938" s="75"/>
      <c r="D938" s="75"/>
      <c r="E938" s="76"/>
      <c r="F938" s="76"/>
      <c r="G938" s="74" t="s">
        <v>159</v>
      </c>
      <c r="H938" s="85"/>
      <c r="I938" s="81">
        <v>12</v>
      </c>
      <c r="J938" s="73">
        <f>H938*I938</f>
        <v>0</v>
      </c>
      <c r="K938" s="73">
        <f>L938-J938</f>
        <v>0</v>
      </c>
      <c r="L938" s="73">
        <f>J938*120/100</f>
        <v>0</v>
      </c>
    </row>
    <row r="939" spans="1:12" ht="12.75">
      <c r="A939" s="64"/>
      <c r="B939" s="69" t="s">
        <v>156</v>
      </c>
      <c r="C939" s="75"/>
      <c r="D939" s="75"/>
      <c r="E939" s="76"/>
      <c r="F939" s="76"/>
      <c r="G939" s="74" t="s">
        <v>160</v>
      </c>
      <c r="H939" s="85"/>
      <c r="I939" s="81">
        <f>F934/1000</f>
        <v>19.21</v>
      </c>
      <c r="J939" s="73">
        <f>H939*I939</f>
        <v>0</v>
      </c>
      <c r="K939" s="73">
        <f>L939-J939</f>
        <v>0</v>
      </c>
      <c r="L939" s="73">
        <f>J939*120/100</f>
        <v>0</v>
      </c>
    </row>
    <row r="940" spans="1:12" ht="12.75">
      <c r="A940" s="64"/>
      <c r="B940" s="69" t="s">
        <v>157</v>
      </c>
      <c r="C940" s="75"/>
      <c r="D940" s="75"/>
      <c r="E940" s="76"/>
      <c r="F940" s="76"/>
      <c r="G940" s="74" t="s">
        <v>160</v>
      </c>
      <c r="H940" s="85"/>
      <c r="I940" s="81">
        <f>E934/1000</f>
        <v>0</v>
      </c>
      <c r="J940" s="73">
        <f>H940*I940</f>
        <v>0</v>
      </c>
      <c r="K940" s="73">
        <f>L940-J940</f>
        <v>0</v>
      </c>
      <c r="L940" s="73">
        <f>J940*120/100</f>
        <v>0</v>
      </c>
    </row>
    <row r="941" spans="1:6" ht="12.75">
      <c r="A941" s="64"/>
      <c r="B941" s="29"/>
      <c r="C941" s="26"/>
      <c r="D941" s="26"/>
      <c r="E941" s="41"/>
      <c r="F941" s="41"/>
    </row>
    <row r="942" spans="1:6" ht="12.75">
      <c r="A942" s="64"/>
      <c r="B942" s="35" t="s">
        <v>161</v>
      </c>
      <c r="C942" s="77"/>
      <c r="D942" s="26"/>
      <c r="E942" s="41"/>
      <c r="F942" s="41"/>
    </row>
    <row r="943" spans="1:12" ht="12.75">
      <c r="A943" s="64"/>
      <c r="B943" s="69" t="s">
        <v>162</v>
      </c>
      <c r="C943" s="75"/>
      <c r="D943" s="75"/>
      <c r="E943" s="76"/>
      <c r="F943" s="76"/>
      <c r="G943" s="72"/>
      <c r="H943" s="72"/>
      <c r="J943" s="73">
        <f>J944+J945+J946</f>
        <v>0</v>
      </c>
      <c r="K943" s="73">
        <f>L943-J943</f>
        <v>0</v>
      </c>
      <c r="L943" s="73">
        <f>J943*120/100</f>
        <v>0</v>
      </c>
    </row>
    <row r="944" spans="1:12" ht="12.75">
      <c r="A944" s="64"/>
      <c r="B944" s="69" t="s">
        <v>155</v>
      </c>
      <c r="C944" s="75"/>
      <c r="D944" s="75"/>
      <c r="E944" s="76"/>
      <c r="F944" s="76"/>
      <c r="G944" s="74" t="s">
        <v>159</v>
      </c>
      <c r="H944" s="85"/>
      <c r="I944" s="81">
        <v>12</v>
      </c>
      <c r="J944" s="73">
        <f>H944*I944</f>
        <v>0</v>
      </c>
      <c r="K944" s="73">
        <f>L944-J944</f>
        <v>0</v>
      </c>
      <c r="L944" s="73">
        <f>J944*120/100</f>
        <v>0</v>
      </c>
    </row>
    <row r="945" spans="1:12" ht="12.75">
      <c r="A945" s="64"/>
      <c r="B945" s="69" t="s">
        <v>156</v>
      </c>
      <c r="C945" s="75"/>
      <c r="D945" s="75"/>
      <c r="E945" s="76"/>
      <c r="F945" s="76"/>
      <c r="G945" s="74" t="s">
        <v>160</v>
      </c>
      <c r="H945" s="85"/>
      <c r="I945" s="81">
        <f>F934/1000</f>
        <v>19.21</v>
      </c>
      <c r="J945" s="73">
        <f>H945*I945</f>
        <v>0</v>
      </c>
      <c r="K945" s="73">
        <f>L945-J945</f>
        <v>0</v>
      </c>
      <c r="L945" s="73">
        <f>J945*120/100</f>
        <v>0</v>
      </c>
    </row>
    <row r="946" spans="1:12" ht="12.75">
      <c r="A946" s="64"/>
      <c r="B946" s="69" t="s">
        <v>157</v>
      </c>
      <c r="C946" s="75"/>
      <c r="D946" s="75"/>
      <c r="E946" s="76"/>
      <c r="F946" s="76"/>
      <c r="G946" s="74" t="s">
        <v>160</v>
      </c>
      <c r="H946" s="85"/>
      <c r="I946" s="81">
        <f>E934/1000</f>
        <v>0</v>
      </c>
      <c r="J946" s="73">
        <f>H946*I946</f>
        <v>0</v>
      </c>
      <c r="K946" s="73">
        <f>L946-J946</f>
        <v>0</v>
      </c>
      <c r="L946" s="73">
        <f>J946*120/100</f>
        <v>0</v>
      </c>
    </row>
    <row r="947" spans="1:6" ht="12.75">
      <c r="A947" s="64"/>
      <c r="B947" s="29"/>
      <c r="C947" s="26"/>
      <c r="D947" s="26"/>
      <c r="E947" s="41"/>
      <c r="F947" s="41"/>
    </row>
    <row r="948" spans="1:12" ht="12.75">
      <c r="A948" s="64"/>
      <c r="B948" s="78" t="s">
        <v>163</v>
      </c>
      <c r="C948" s="75"/>
      <c r="D948" s="75"/>
      <c r="E948" s="76"/>
      <c r="F948" s="76"/>
      <c r="G948" s="68"/>
      <c r="H948" s="73">
        <v>28.3</v>
      </c>
      <c r="I948" s="81">
        <f>E934/1000+F934/1000</f>
        <v>19.21</v>
      </c>
      <c r="J948" s="73">
        <f>H948*I948</f>
        <v>543.643</v>
      </c>
      <c r="K948" s="73">
        <f>L948-J948</f>
        <v>108.72860000000003</v>
      </c>
      <c r="L948" s="73">
        <f>J948*120/100</f>
        <v>652.3716000000001</v>
      </c>
    </row>
    <row r="949" spans="1:6" ht="12.75">
      <c r="A949" s="64"/>
      <c r="B949" s="29"/>
      <c r="C949" s="26"/>
      <c r="D949" s="26"/>
      <c r="E949" s="41"/>
      <c r="F949" s="41"/>
    </row>
    <row r="950" spans="1:6" ht="12.75">
      <c r="A950" s="64"/>
      <c r="B950" s="35" t="s">
        <v>172</v>
      </c>
      <c r="C950" s="77"/>
      <c r="D950" s="26"/>
      <c r="E950" s="41"/>
      <c r="F950" s="41"/>
    </row>
    <row r="951" spans="1:12" ht="12.75">
      <c r="A951" s="64"/>
      <c r="B951" s="69" t="s">
        <v>164</v>
      </c>
      <c r="C951" s="75"/>
      <c r="D951" s="75"/>
      <c r="E951" s="76"/>
      <c r="F951" s="76"/>
      <c r="G951" s="72"/>
      <c r="H951" s="72"/>
      <c r="J951" s="73">
        <f>J952+J953+J954</f>
        <v>10949.1237</v>
      </c>
      <c r="K951" s="73">
        <f>L951-J951</f>
        <v>2189.82474</v>
      </c>
      <c r="L951" s="73">
        <f>J951*120/100</f>
        <v>13138.94844</v>
      </c>
    </row>
    <row r="952" spans="1:12" ht="12.75">
      <c r="A952" s="64"/>
      <c r="B952" s="69" t="s">
        <v>165</v>
      </c>
      <c r="C952" s="75"/>
      <c r="D952" s="75"/>
      <c r="E952" s="76"/>
      <c r="F952" s="76"/>
      <c r="G952" s="74" t="s">
        <v>160</v>
      </c>
      <c r="H952" s="73">
        <v>144</v>
      </c>
      <c r="I952" s="81">
        <f>I948</f>
        <v>19.21</v>
      </c>
      <c r="J952" s="73">
        <f>H952*I952</f>
        <v>2766.2400000000002</v>
      </c>
      <c r="K952" s="73">
        <f>L952-J952</f>
        <v>553.248</v>
      </c>
      <c r="L952" s="73">
        <f>J952*120/100</f>
        <v>3319.4880000000003</v>
      </c>
    </row>
    <row r="953" spans="1:12" ht="12.75">
      <c r="A953" s="64"/>
      <c r="B953" s="69" t="s">
        <v>166</v>
      </c>
      <c r="C953" s="75"/>
      <c r="D953" s="75"/>
      <c r="E953" s="76"/>
      <c r="F953" s="76"/>
      <c r="G953" s="74" t="s">
        <v>160</v>
      </c>
      <c r="H953" s="73">
        <v>419.22</v>
      </c>
      <c r="I953" s="81">
        <f>I948</f>
        <v>19.21</v>
      </c>
      <c r="J953" s="73">
        <f>H953*I953</f>
        <v>8053.216200000001</v>
      </c>
      <c r="K953" s="73">
        <f>L953-J953</f>
        <v>1610.6432400000012</v>
      </c>
      <c r="L953" s="73">
        <f>J953*120/100</f>
        <v>9663.859440000002</v>
      </c>
    </row>
    <row r="954" spans="1:12" ht="12.75">
      <c r="A954" s="64"/>
      <c r="B954" s="69" t="s">
        <v>167</v>
      </c>
      <c r="C954" s="75"/>
      <c r="D954" s="75"/>
      <c r="E954" s="76"/>
      <c r="F954" s="76"/>
      <c r="G954" s="74" t="s">
        <v>160</v>
      </c>
      <c r="H954" s="73">
        <v>6.75</v>
      </c>
      <c r="I954" s="81">
        <f>I948</f>
        <v>19.21</v>
      </c>
      <c r="J954" s="73">
        <f>H954*I954</f>
        <v>129.66750000000002</v>
      </c>
      <c r="K954" s="73">
        <f>L954-J954</f>
        <v>25.93350000000001</v>
      </c>
      <c r="L954" s="73">
        <f>J954*120/100</f>
        <v>155.60100000000003</v>
      </c>
    </row>
    <row r="955" spans="1:12" ht="12.75">
      <c r="A955" s="64"/>
      <c r="B955" s="34"/>
      <c r="C955" s="26"/>
      <c r="D955" s="26"/>
      <c r="E955" s="41"/>
      <c r="F955" s="41"/>
      <c r="G955" s="82"/>
      <c r="H955" s="83"/>
      <c r="I955" s="84"/>
      <c r="J955" s="83"/>
      <c r="K955" s="83"/>
      <c r="L955" s="83"/>
    </row>
    <row r="956" spans="1:12" ht="12.75">
      <c r="A956" s="64"/>
      <c r="B956" s="35" t="s">
        <v>174</v>
      </c>
      <c r="C956" s="26"/>
      <c r="D956" s="26"/>
      <c r="E956" s="41"/>
      <c r="F956" s="41"/>
      <c r="G956" s="82"/>
      <c r="H956" s="83"/>
      <c r="I956" s="84"/>
      <c r="J956" s="83"/>
      <c r="K956" s="83"/>
      <c r="L956" s="83"/>
    </row>
    <row r="957" spans="1:12" ht="12.75">
      <c r="A957" s="64"/>
      <c r="B957" s="69" t="s">
        <v>168</v>
      </c>
      <c r="C957" s="75"/>
      <c r="D957" s="75"/>
      <c r="E957" s="76"/>
      <c r="F957" s="76"/>
      <c r="G957" s="82"/>
      <c r="H957" s="83"/>
      <c r="I957" s="84"/>
      <c r="J957" s="88">
        <f>J937+J943+J948+J951</f>
        <v>11492.7667</v>
      </c>
      <c r="K957" s="88">
        <f>K937+K943+K948+K951</f>
        <v>2298.55334</v>
      </c>
      <c r="L957" s="88">
        <f>L937+L943+L948+L951</f>
        <v>13791.32004</v>
      </c>
    </row>
    <row r="958" spans="1:12" ht="12.75">
      <c r="A958" s="64"/>
      <c r="B958" s="69" t="s">
        <v>169</v>
      </c>
      <c r="C958" s="75"/>
      <c r="D958" s="75"/>
      <c r="E958" s="76"/>
      <c r="F958" s="76"/>
      <c r="G958" s="82"/>
      <c r="H958" s="83"/>
      <c r="I958" s="84"/>
      <c r="J958" s="73">
        <f>J937</f>
        <v>0</v>
      </c>
      <c r="K958" s="73">
        <f>K937</f>
        <v>0</v>
      </c>
      <c r="L958" s="73">
        <f>L937</f>
        <v>0</v>
      </c>
    </row>
    <row r="959" spans="1:12" ht="12.75">
      <c r="A959" s="64"/>
      <c r="B959" s="69" t="s">
        <v>170</v>
      </c>
      <c r="C959" s="75"/>
      <c r="D959" s="75"/>
      <c r="E959" s="76"/>
      <c r="F959" s="76"/>
      <c r="G959" s="82"/>
      <c r="H959" s="83"/>
      <c r="I959" s="84"/>
      <c r="J959" s="73">
        <f>J943</f>
        <v>0</v>
      </c>
      <c r="K959" s="73">
        <f>K943</f>
        <v>0</v>
      </c>
      <c r="L959" s="73">
        <f>L943</f>
        <v>0</v>
      </c>
    </row>
    <row r="960" spans="1:12" ht="12.75">
      <c r="A960" s="64"/>
      <c r="B960" s="69" t="s">
        <v>171</v>
      </c>
      <c r="C960" s="75"/>
      <c r="D960" s="75"/>
      <c r="E960" s="76"/>
      <c r="F960" s="76"/>
      <c r="G960" s="82"/>
      <c r="H960" s="83"/>
      <c r="I960" s="84"/>
      <c r="J960" s="73">
        <f>J951</f>
        <v>10949.1237</v>
      </c>
      <c r="K960" s="73">
        <f>K951</f>
        <v>2189.82474</v>
      </c>
      <c r="L960" s="73">
        <f>L951</f>
        <v>13138.94844</v>
      </c>
    </row>
    <row r="961" spans="1:12" ht="12.75">
      <c r="A961" s="64"/>
      <c r="B961" s="69" t="s">
        <v>173</v>
      </c>
      <c r="C961" s="75"/>
      <c r="D961" s="75"/>
      <c r="E961" s="76"/>
      <c r="F961" s="76"/>
      <c r="G961" s="82"/>
      <c r="H961" s="83"/>
      <c r="I961" s="84"/>
      <c r="J961" s="73">
        <f>J948</f>
        <v>543.643</v>
      </c>
      <c r="K961" s="73">
        <f>K948</f>
        <v>108.72860000000003</v>
      </c>
      <c r="L961" s="73">
        <f>L948</f>
        <v>652.3716000000001</v>
      </c>
    </row>
    <row r="962" spans="1:6" ht="12.75">
      <c r="A962" s="86"/>
      <c r="B962" s="35"/>
      <c r="C962" s="77"/>
      <c r="D962" s="77"/>
      <c r="E962" s="41"/>
      <c r="F962" s="41"/>
    </row>
    <row r="963" spans="1:6" ht="12.75">
      <c r="A963" s="86"/>
      <c r="B963" s="35"/>
      <c r="C963" s="77"/>
      <c r="D963" s="77"/>
      <c r="E963" s="41"/>
      <c r="F963" s="41"/>
    </row>
    <row r="964" spans="1:6" ht="12.75">
      <c r="A964" s="86">
        <v>33</v>
      </c>
      <c r="B964" s="35" t="s">
        <v>103</v>
      </c>
      <c r="C964" s="77" t="s">
        <v>122</v>
      </c>
      <c r="D964" s="77" t="s">
        <v>178</v>
      </c>
      <c r="E964" s="41">
        <v>0</v>
      </c>
      <c r="F964" s="41">
        <v>11908</v>
      </c>
    </row>
    <row r="965" spans="1:10" ht="12.75">
      <c r="A965" s="64"/>
      <c r="B965" s="29"/>
      <c r="C965" s="29"/>
      <c r="D965" s="26"/>
      <c r="E965" s="26"/>
      <c r="F965" s="41"/>
      <c r="G965" s="41"/>
      <c r="I965" s="55"/>
      <c r="J965" s="80"/>
    </row>
    <row r="966" spans="1:6" ht="12.75">
      <c r="A966" s="64"/>
      <c r="B966" s="35" t="s">
        <v>153</v>
      </c>
      <c r="C966" s="77"/>
      <c r="D966" s="26"/>
      <c r="E966" s="41"/>
      <c r="F966" s="41"/>
    </row>
    <row r="967" spans="1:12" ht="12.75">
      <c r="A967" s="64"/>
      <c r="B967" s="69" t="s">
        <v>154</v>
      </c>
      <c r="C967" s="75"/>
      <c r="D967" s="75"/>
      <c r="E967" s="76"/>
      <c r="F967" s="76"/>
      <c r="G967" s="72"/>
      <c r="H967" s="72"/>
      <c r="J967" s="73">
        <f>J968+J969+J970</f>
        <v>0</v>
      </c>
      <c r="K967" s="73">
        <f>L967-J967</f>
        <v>0</v>
      </c>
      <c r="L967" s="73">
        <f>J967*120/100</f>
        <v>0</v>
      </c>
    </row>
    <row r="968" spans="1:12" ht="12.75">
      <c r="A968" s="64"/>
      <c r="B968" s="69" t="s">
        <v>155</v>
      </c>
      <c r="C968" s="75"/>
      <c r="D968" s="75"/>
      <c r="E968" s="76"/>
      <c r="F968" s="76"/>
      <c r="G968" s="74" t="s">
        <v>159</v>
      </c>
      <c r="H968" s="85"/>
      <c r="I968" s="81">
        <v>12</v>
      </c>
      <c r="J968" s="73">
        <f>H968*I968</f>
        <v>0</v>
      </c>
      <c r="K968" s="73">
        <f>L968-J968</f>
        <v>0</v>
      </c>
      <c r="L968" s="73">
        <f>J968*120/100</f>
        <v>0</v>
      </c>
    </row>
    <row r="969" spans="1:12" ht="12.75">
      <c r="A969" s="64"/>
      <c r="B969" s="69" t="s">
        <v>156</v>
      </c>
      <c r="C969" s="75"/>
      <c r="D969" s="75"/>
      <c r="E969" s="76"/>
      <c r="F969" s="76"/>
      <c r="G969" s="74" t="s">
        <v>160</v>
      </c>
      <c r="H969" s="85"/>
      <c r="I969" s="81">
        <f>F964/1000</f>
        <v>11.908</v>
      </c>
      <c r="J969" s="73">
        <f>H969*I969</f>
        <v>0</v>
      </c>
      <c r="K969" s="73">
        <f>L969-J969</f>
        <v>0</v>
      </c>
      <c r="L969" s="73">
        <f>J969*120/100</f>
        <v>0</v>
      </c>
    </row>
    <row r="970" spans="1:12" ht="12.75">
      <c r="A970" s="64"/>
      <c r="B970" s="69" t="s">
        <v>157</v>
      </c>
      <c r="C970" s="75"/>
      <c r="D970" s="75"/>
      <c r="E970" s="76"/>
      <c r="F970" s="76"/>
      <c r="G970" s="74" t="s">
        <v>160</v>
      </c>
      <c r="H970" s="85"/>
      <c r="I970" s="81">
        <f>E964/1000</f>
        <v>0</v>
      </c>
      <c r="J970" s="73">
        <f>H970*I970</f>
        <v>0</v>
      </c>
      <c r="K970" s="73">
        <f>L970-J970</f>
        <v>0</v>
      </c>
      <c r="L970" s="73">
        <f>J970*120/100</f>
        <v>0</v>
      </c>
    </row>
    <row r="971" spans="1:6" ht="12.75">
      <c r="A971" s="64"/>
      <c r="B971" s="29"/>
      <c r="C971" s="26"/>
      <c r="D971" s="26"/>
      <c r="E971" s="41"/>
      <c r="F971" s="41"/>
    </row>
    <row r="972" spans="1:6" ht="12.75">
      <c r="A972" s="64"/>
      <c r="B972" s="35" t="s">
        <v>161</v>
      </c>
      <c r="C972" s="77"/>
      <c r="D972" s="26"/>
      <c r="E972" s="41"/>
      <c r="F972" s="41"/>
    </row>
    <row r="973" spans="1:12" ht="12.75">
      <c r="A973" s="64"/>
      <c r="B973" s="69" t="s">
        <v>162</v>
      </c>
      <c r="C973" s="75"/>
      <c r="D973" s="75"/>
      <c r="E973" s="76"/>
      <c r="F973" s="76"/>
      <c r="G973" s="72"/>
      <c r="H973" s="72"/>
      <c r="J973" s="73">
        <f>J974+J975+J976</f>
        <v>0</v>
      </c>
      <c r="K973" s="73">
        <f>L973-J973</f>
        <v>0</v>
      </c>
      <c r="L973" s="73">
        <f>J973*120/100</f>
        <v>0</v>
      </c>
    </row>
    <row r="974" spans="1:12" ht="12.75">
      <c r="A974" s="64"/>
      <c r="B974" s="69" t="s">
        <v>155</v>
      </c>
      <c r="C974" s="75"/>
      <c r="D974" s="75"/>
      <c r="E974" s="76"/>
      <c r="F974" s="76"/>
      <c r="G974" s="74" t="s">
        <v>159</v>
      </c>
      <c r="H974" s="85"/>
      <c r="I974" s="81">
        <v>12</v>
      </c>
      <c r="J974" s="73">
        <f>H974*I974</f>
        <v>0</v>
      </c>
      <c r="K974" s="73">
        <f>L974-J974</f>
        <v>0</v>
      </c>
      <c r="L974" s="73">
        <f>J974*120/100</f>
        <v>0</v>
      </c>
    </row>
    <row r="975" spans="1:12" ht="12.75">
      <c r="A975" s="64"/>
      <c r="B975" s="69" t="s">
        <v>156</v>
      </c>
      <c r="C975" s="75"/>
      <c r="D975" s="75"/>
      <c r="E975" s="76"/>
      <c r="F975" s="76"/>
      <c r="G975" s="74" t="s">
        <v>160</v>
      </c>
      <c r="H975" s="85"/>
      <c r="I975" s="81">
        <f>F964/1000</f>
        <v>11.908</v>
      </c>
      <c r="J975" s="73">
        <f>H975*I975</f>
        <v>0</v>
      </c>
      <c r="K975" s="73">
        <f>L975-J975</f>
        <v>0</v>
      </c>
      <c r="L975" s="73">
        <f>J975*120/100</f>
        <v>0</v>
      </c>
    </row>
    <row r="976" spans="1:12" ht="12.75">
      <c r="A976" s="64"/>
      <c r="B976" s="69" t="s">
        <v>157</v>
      </c>
      <c r="C976" s="75"/>
      <c r="D976" s="75"/>
      <c r="E976" s="76"/>
      <c r="F976" s="76"/>
      <c r="G976" s="74" t="s">
        <v>160</v>
      </c>
      <c r="H976" s="85"/>
      <c r="I976" s="81">
        <f>E964/1000</f>
        <v>0</v>
      </c>
      <c r="J976" s="73">
        <f>H976*I976</f>
        <v>0</v>
      </c>
      <c r="K976" s="73">
        <f>L976-J976</f>
        <v>0</v>
      </c>
      <c r="L976" s="73">
        <f>J976*120/100</f>
        <v>0</v>
      </c>
    </row>
    <row r="977" spans="1:6" ht="12.75">
      <c r="A977" s="64"/>
      <c r="B977" s="29"/>
      <c r="C977" s="26"/>
      <c r="D977" s="26"/>
      <c r="E977" s="41"/>
      <c r="F977" s="41"/>
    </row>
    <row r="978" spans="1:12" ht="12.75">
      <c r="A978" s="64"/>
      <c r="B978" s="78" t="s">
        <v>163</v>
      </c>
      <c r="C978" s="75"/>
      <c r="D978" s="75"/>
      <c r="E978" s="76"/>
      <c r="F978" s="76"/>
      <c r="G978" s="68"/>
      <c r="H978" s="73">
        <v>28.3</v>
      </c>
      <c r="I978" s="81">
        <f>E964/1000+F964/1000</f>
        <v>11.908</v>
      </c>
      <c r="J978" s="73">
        <f>H978*I978</f>
        <v>336.9964</v>
      </c>
      <c r="K978" s="73">
        <f>L978-J978</f>
        <v>67.39927999999998</v>
      </c>
      <c r="L978" s="73">
        <f>J978*120/100</f>
        <v>404.39567999999997</v>
      </c>
    </row>
    <row r="979" spans="1:6" ht="12.75">
      <c r="A979" s="64"/>
      <c r="B979" s="29"/>
      <c r="C979" s="26"/>
      <c r="D979" s="26"/>
      <c r="E979" s="41"/>
      <c r="F979" s="41"/>
    </row>
    <row r="980" spans="1:6" ht="12.75">
      <c r="A980" s="64"/>
      <c r="B980" s="35" t="s">
        <v>172</v>
      </c>
      <c r="C980" s="77"/>
      <c r="D980" s="26"/>
      <c r="E980" s="41"/>
      <c r="F980" s="41"/>
    </row>
    <row r="981" spans="1:12" ht="12.75">
      <c r="A981" s="64"/>
      <c r="B981" s="69" t="s">
        <v>164</v>
      </c>
      <c r="C981" s="75"/>
      <c r="D981" s="75"/>
      <c r="E981" s="76"/>
      <c r="F981" s="76"/>
      <c r="G981" s="72"/>
      <c r="H981" s="72"/>
      <c r="J981" s="73">
        <f>J982+J983+J984</f>
        <v>6787.202759999999</v>
      </c>
      <c r="K981" s="73">
        <f>L981-J981</f>
        <v>1357.440552</v>
      </c>
      <c r="L981" s="73">
        <f>J981*120/100</f>
        <v>8144.643311999999</v>
      </c>
    </row>
    <row r="982" spans="1:12" ht="12.75">
      <c r="A982" s="64"/>
      <c r="B982" s="69" t="s">
        <v>165</v>
      </c>
      <c r="C982" s="75"/>
      <c r="D982" s="75"/>
      <c r="E982" s="76"/>
      <c r="F982" s="76"/>
      <c r="G982" s="74" t="s">
        <v>160</v>
      </c>
      <c r="H982" s="73">
        <v>144</v>
      </c>
      <c r="I982" s="81">
        <f>I978</f>
        <v>11.908</v>
      </c>
      <c r="J982" s="73">
        <f>H982*I982</f>
        <v>1714.752</v>
      </c>
      <c r="K982" s="73">
        <f>L982-J982</f>
        <v>342.9504000000002</v>
      </c>
      <c r="L982" s="73">
        <f>J982*120/100</f>
        <v>2057.7024</v>
      </c>
    </row>
    <row r="983" spans="1:12" ht="12.75">
      <c r="A983" s="64"/>
      <c r="B983" s="69" t="s">
        <v>166</v>
      </c>
      <c r="C983" s="75"/>
      <c r="D983" s="75"/>
      <c r="E983" s="76"/>
      <c r="F983" s="76"/>
      <c r="G983" s="74" t="s">
        <v>160</v>
      </c>
      <c r="H983" s="73">
        <v>419.22</v>
      </c>
      <c r="I983" s="81">
        <f>I978</f>
        <v>11.908</v>
      </c>
      <c r="J983" s="73">
        <f>H983*I983</f>
        <v>4992.07176</v>
      </c>
      <c r="K983" s="73">
        <f>L983-J983</f>
        <v>998.4143519999998</v>
      </c>
      <c r="L983" s="73">
        <f>J983*120/100</f>
        <v>5990.486112</v>
      </c>
    </row>
    <row r="984" spans="1:12" ht="12.75">
      <c r="A984" s="64"/>
      <c r="B984" s="69" t="s">
        <v>167</v>
      </c>
      <c r="C984" s="75"/>
      <c r="D984" s="75"/>
      <c r="E984" s="76"/>
      <c r="F984" s="76"/>
      <c r="G984" s="74" t="s">
        <v>160</v>
      </c>
      <c r="H984" s="73">
        <v>6.75</v>
      </c>
      <c r="I984" s="81">
        <f>I978</f>
        <v>11.908</v>
      </c>
      <c r="J984" s="73">
        <f>H984*I984</f>
        <v>80.37899999999999</v>
      </c>
      <c r="K984" s="73">
        <f>L984-J984</f>
        <v>16.0758</v>
      </c>
      <c r="L984" s="73">
        <f>J984*120/100</f>
        <v>96.45479999999999</v>
      </c>
    </row>
    <row r="985" spans="1:12" ht="12.75">
      <c r="A985" s="64"/>
      <c r="B985" s="34"/>
      <c r="C985" s="26"/>
      <c r="D985" s="26"/>
      <c r="E985" s="41"/>
      <c r="F985" s="41"/>
      <c r="G985" s="82"/>
      <c r="H985" s="83"/>
      <c r="I985" s="84"/>
      <c r="J985" s="83"/>
      <c r="K985" s="83"/>
      <c r="L985" s="83"/>
    </row>
    <row r="986" spans="1:12" ht="12.75">
      <c r="A986" s="64"/>
      <c r="B986" s="35" t="s">
        <v>174</v>
      </c>
      <c r="C986" s="26"/>
      <c r="D986" s="26"/>
      <c r="E986" s="41"/>
      <c r="F986" s="41"/>
      <c r="G986" s="82"/>
      <c r="H986" s="83"/>
      <c r="I986" s="84"/>
      <c r="J986" s="83"/>
      <c r="K986" s="83"/>
      <c r="L986" s="83"/>
    </row>
    <row r="987" spans="1:12" ht="12.75">
      <c r="A987" s="64"/>
      <c r="B987" s="69" t="s">
        <v>168</v>
      </c>
      <c r="C987" s="75"/>
      <c r="D987" s="75"/>
      <c r="E987" s="76"/>
      <c r="F987" s="76"/>
      <c r="G987" s="82"/>
      <c r="H987" s="83"/>
      <c r="I987" s="84"/>
      <c r="J987" s="88">
        <f>J967+J973+J978+J981</f>
        <v>7124.199159999999</v>
      </c>
      <c r="K987" s="88">
        <f>K967+K973+K978+K981</f>
        <v>1424.8398320000001</v>
      </c>
      <c r="L987" s="88">
        <f>L967+L973+L978+L981</f>
        <v>8549.038992</v>
      </c>
    </row>
    <row r="988" spans="1:12" ht="12.75">
      <c r="A988" s="64"/>
      <c r="B988" s="69" t="s">
        <v>169</v>
      </c>
      <c r="C988" s="75"/>
      <c r="D988" s="75"/>
      <c r="E988" s="76"/>
      <c r="F988" s="76"/>
      <c r="G988" s="82"/>
      <c r="H988" s="83"/>
      <c r="I988" s="84"/>
      <c r="J988" s="73">
        <f>J967</f>
        <v>0</v>
      </c>
      <c r="K988" s="73">
        <f>K967</f>
        <v>0</v>
      </c>
      <c r="L988" s="73">
        <f>L967</f>
        <v>0</v>
      </c>
    </row>
    <row r="989" spans="1:12" ht="12.75">
      <c r="A989" s="64"/>
      <c r="B989" s="69" t="s">
        <v>170</v>
      </c>
      <c r="C989" s="75"/>
      <c r="D989" s="75"/>
      <c r="E989" s="76"/>
      <c r="F989" s="76"/>
      <c r="G989" s="82"/>
      <c r="H989" s="83"/>
      <c r="I989" s="84"/>
      <c r="J989" s="73">
        <f>J973</f>
        <v>0</v>
      </c>
      <c r="K989" s="73">
        <f>K973</f>
        <v>0</v>
      </c>
      <c r="L989" s="73">
        <f>L973</f>
        <v>0</v>
      </c>
    </row>
    <row r="990" spans="1:12" ht="12.75">
      <c r="A990" s="64"/>
      <c r="B990" s="69" t="s">
        <v>171</v>
      </c>
      <c r="C990" s="75"/>
      <c r="D990" s="75"/>
      <c r="E990" s="76"/>
      <c r="F990" s="76"/>
      <c r="G990" s="82"/>
      <c r="H990" s="83"/>
      <c r="I990" s="84"/>
      <c r="J990" s="73">
        <f>J981</f>
        <v>6787.202759999999</v>
      </c>
      <c r="K990" s="73">
        <f>K981</f>
        <v>1357.440552</v>
      </c>
      <c r="L990" s="73">
        <f>L981</f>
        <v>8144.643311999999</v>
      </c>
    </row>
    <row r="991" spans="1:12" ht="12.75">
      <c r="A991" s="64"/>
      <c r="B991" s="69" t="s">
        <v>173</v>
      </c>
      <c r="C991" s="75"/>
      <c r="D991" s="75"/>
      <c r="E991" s="76"/>
      <c r="F991" s="76"/>
      <c r="G991" s="82"/>
      <c r="H991" s="83"/>
      <c r="I991" s="84"/>
      <c r="J991" s="73">
        <f>J978</f>
        <v>336.9964</v>
      </c>
      <c r="K991" s="73">
        <f>K978</f>
        <v>67.39927999999998</v>
      </c>
      <c r="L991" s="73">
        <f>L978</f>
        <v>404.39567999999997</v>
      </c>
    </row>
    <row r="992" spans="1:6" ht="12.75">
      <c r="A992" s="86"/>
      <c r="B992" s="35"/>
      <c r="C992" s="77"/>
      <c r="D992" s="77"/>
      <c r="E992" s="41"/>
      <c r="F992" s="41"/>
    </row>
    <row r="993" spans="1:6" ht="12.75">
      <c r="A993" s="87"/>
      <c r="B993" s="67"/>
      <c r="C993" s="67"/>
      <c r="D993" s="67"/>
      <c r="E993" s="57"/>
      <c r="F993" s="57"/>
    </row>
    <row r="994" spans="1:12" ht="12.75">
      <c r="A994" s="89" t="s">
        <v>144</v>
      </c>
      <c r="B994" s="78"/>
      <c r="C994" s="78"/>
      <c r="D994" s="78"/>
      <c r="E994" s="76">
        <v>169538</v>
      </c>
      <c r="F994" s="76">
        <v>214733</v>
      </c>
      <c r="G994" s="68"/>
      <c r="H994" s="68"/>
      <c r="I994" s="81"/>
      <c r="J994" s="73">
        <f>J987+J957+J927+J897+J867+J837+J807+J777+J747+J717+J687+J657+J627+J597+J567+J537+J507+J477+J447+J417+J387+J357+J327+J297+J267+J237+J207+J177+J147+J117+J87+J57+J27</f>
        <v>229897.81117000003</v>
      </c>
      <c r="K994" s="73">
        <f>K987+K957+K927+K897+K867+K837+K807+K777+K747+K717+K687+K657+K627+K597+K567+K537+K507+K477+K447+K417+K387+K357+K327+K297+K267+K237+K207+K177+K147+K117+K87+K57+K27</f>
        <v>45979.56223400001</v>
      </c>
      <c r="L994" s="73">
        <f>L987+L957+L927+L897+L867+L837+L807+L777+L747+L717+L687+L657+L627+L597+L567+L537+L507+L477+L447+L417+L387+L357+L327+L297+L267+L237+L207+L177+L147+L117+L87+L57+L27</f>
        <v>275877.373404</v>
      </c>
    </row>
    <row r="995" spans="1:6" ht="12.75">
      <c r="A995" s="65"/>
      <c r="E995" s="67"/>
      <c r="F995" s="67"/>
    </row>
  </sheetData>
  <sheetProtection/>
  <mergeCells count="2">
    <mergeCell ref="G2:L2"/>
    <mergeCell ref="A2:F2"/>
  </mergeCells>
  <printOptions/>
  <pageMargins left="0.7" right="0.7" top="0.787401575" bottom="0.787401575" header="0.3" footer="0.3"/>
  <pageSetup horizontalDpi="600" verticalDpi="600" orientation="landscape" paperSize="9" scale="98" r:id="rId1"/>
  <rowBreaks count="32" manualBreakCount="32">
    <brk id="32" max="255" man="1"/>
    <brk id="62" max="255" man="1"/>
    <brk id="92" max="255" man="1"/>
    <brk id="122" max="255" man="1"/>
    <brk id="152" max="255" man="1"/>
    <brk id="182" max="255" man="1"/>
    <brk id="212" max="255" man="1"/>
    <brk id="242" max="255" man="1"/>
    <brk id="272" max="255" man="1"/>
    <brk id="302" max="255" man="1"/>
    <brk id="332" max="255" man="1"/>
    <brk id="362" max="255" man="1"/>
    <brk id="392" max="255" man="1"/>
    <brk id="422" max="255" man="1"/>
    <brk id="452" max="255" man="1"/>
    <brk id="482" max="255" man="1"/>
    <brk id="512" max="255" man="1"/>
    <brk id="542" max="255" man="1"/>
    <brk id="572" max="255" man="1"/>
    <brk id="602" max="255" man="1"/>
    <brk id="632" max="255" man="1"/>
    <brk id="662" max="255" man="1"/>
    <brk id="692" max="255" man="1"/>
    <brk id="722" max="255" man="1"/>
    <brk id="752" max="255" man="1"/>
    <brk id="782" max="255" man="1"/>
    <brk id="812" max="255" man="1"/>
    <brk id="842" max="255" man="1"/>
    <brk id="872" max="255" man="1"/>
    <brk id="902" max="255" man="1"/>
    <brk id="932" max="255" man="1"/>
    <brk id="9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jaroslav.kalus</dc:creator>
  <cp:keywords/>
  <dc:description/>
  <cp:lastModifiedBy>stavebni</cp:lastModifiedBy>
  <cp:lastPrinted>2012-11-12T13:24:07Z</cp:lastPrinted>
  <dcterms:created xsi:type="dcterms:W3CDTF">2012-10-05T09:11:07Z</dcterms:created>
  <dcterms:modified xsi:type="dcterms:W3CDTF">2012-11-12T13:24:37Z</dcterms:modified>
  <cp:category/>
  <cp:version/>
  <cp:contentType/>
  <cp:contentStatus/>
</cp:coreProperties>
</file>